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G:\My Drive\คณะทำงานฯ เครื่องจักรกลงานบำรุงทาง\แบบสำรวจความต้องการเครื่องจักรกล งบปี 2565 ครั้งที่ 1\เอกสารแนบ\"/>
    </mc:Choice>
  </mc:AlternateContent>
  <xr:revisionPtr revIDLastSave="0" documentId="13_ncr:1_{0EDECB37-9694-440A-8C34-DF804FD5A98E}" xr6:coauthVersionLast="43" xr6:coauthVersionMax="47" xr10:uidLastSave="{00000000-0000-0000-0000-000000000000}"/>
  <bookViews>
    <workbookView xWindow="-108" yWindow="492" windowWidth="23256" windowHeight="12576" tabRatio="659" firstSheet="2" activeTab="3" xr2:uid="{00000000-000D-0000-FFFF-FFFF00000000}"/>
  </bookViews>
  <sheets>
    <sheet name="ข้อมูลเครื่องจักร" sheetId="5" state="hidden" r:id="rId1"/>
    <sheet name="ข้อมูลหน่วยงาน" sheetId="25" state="hidden" r:id="rId2"/>
    <sheet name="หน้าสรุป" sheetId="39" r:id="rId3"/>
    <sheet name="สทล." sheetId="27" r:id="rId4"/>
    <sheet name="ขท. (1)" sheetId="29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1" hidden="1">ข้อมูลหน่วยงาน!$A$2:$I$2</definedName>
    <definedName name="A_1" localSheetId="4">#REF!</definedName>
    <definedName name="A_1" localSheetId="1">#REF!</definedName>
    <definedName name="A_1" localSheetId="3">#REF!</definedName>
    <definedName name="A_1">#REF!</definedName>
    <definedName name="A_100" localSheetId="4">#REF!</definedName>
    <definedName name="A_100" localSheetId="1">#REF!</definedName>
    <definedName name="A_100" localSheetId="3">#REF!</definedName>
    <definedName name="A_100">#REF!</definedName>
    <definedName name="A_101" localSheetId="4">#REF!</definedName>
    <definedName name="A_101" localSheetId="3">#REF!</definedName>
    <definedName name="A_101">#REF!</definedName>
    <definedName name="A_1111" localSheetId="4">#REF!</definedName>
    <definedName name="A_1111" localSheetId="3">#REF!</definedName>
    <definedName name="A_1111">#REF!</definedName>
    <definedName name="A_2" localSheetId="4">#REF!</definedName>
    <definedName name="A_2" localSheetId="1">#REF!</definedName>
    <definedName name="A_2" localSheetId="3">#REF!</definedName>
    <definedName name="A_2">#REF!</definedName>
    <definedName name="A_3" localSheetId="4">#REF!</definedName>
    <definedName name="A_3" localSheetId="1">#REF!</definedName>
    <definedName name="A_3" localSheetId="3">#REF!</definedName>
    <definedName name="A_3">#REF!</definedName>
    <definedName name="A_4" localSheetId="4">#REF!</definedName>
    <definedName name="A_4" localSheetId="1">#REF!</definedName>
    <definedName name="A_4" localSheetId="3">#REF!</definedName>
    <definedName name="A_4">#REF!</definedName>
    <definedName name="A_5" localSheetId="4">#REF!</definedName>
    <definedName name="A_5" localSheetId="1">#REF!</definedName>
    <definedName name="A_5" localSheetId="3">#REF!</definedName>
    <definedName name="A_5">#REF!</definedName>
    <definedName name="aa" localSheetId="4">'[1]สรุปกิจกรรม-จังหวัด'!#REF!</definedName>
    <definedName name="aa" localSheetId="1">'[1]สรุปกิจกรรม-จังหวัด'!#REF!</definedName>
    <definedName name="aa" localSheetId="3">'[1]สรุปกิจกรรม-จังหวัด'!#REF!</definedName>
    <definedName name="aa">'[1]สรุปกิจกรรม-จังหวัด'!#REF!</definedName>
    <definedName name="aa_00000000000000000" localSheetId="4">#REF!</definedName>
    <definedName name="aa_00000000000000000" localSheetId="3">#REF!</definedName>
    <definedName name="aa_00000000000000000">#REF!</definedName>
    <definedName name="aaa" localSheetId="4">#REF!</definedName>
    <definedName name="aaa" localSheetId="1">#REF!</definedName>
    <definedName name="aaa" localSheetId="3">#REF!</definedName>
    <definedName name="aaa">#REF!</definedName>
    <definedName name="asde" localSheetId="4">#REF!</definedName>
    <definedName name="asde" localSheetId="1">#REF!</definedName>
    <definedName name="asde" localSheetId="3">#REF!</definedName>
    <definedName name="asde">#REF!</definedName>
    <definedName name="asdf">'[2]1000'!$A$1:$B$6</definedName>
    <definedName name="assss" localSheetId="4">#REF!</definedName>
    <definedName name="assss" localSheetId="1">#REF!</definedName>
    <definedName name="assss" localSheetId="3">#REF!</definedName>
    <definedName name="assss">#REF!</definedName>
    <definedName name="d" localSheetId="4">#REF!</definedName>
    <definedName name="d" localSheetId="1">#REF!</definedName>
    <definedName name="d" localSheetId="3">#REF!</definedName>
    <definedName name="d">#REF!</definedName>
    <definedName name="_xlnm.Database" localSheetId="4">#REF!</definedName>
    <definedName name="_xlnm.Database" localSheetId="1">#REF!</definedName>
    <definedName name="_xlnm.Database" localSheetId="3">#REF!</definedName>
    <definedName name="_xlnm.Database">#REF!</definedName>
    <definedName name="ds" localSheetId="4">#REF!</definedName>
    <definedName name="ds" localSheetId="1">#REF!</definedName>
    <definedName name="ds" localSheetId="3">#REF!</definedName>
    <definedName name="ds">#REF!</definedName>
    <definedName name="dsds" localSheetId="4">#REF!</definedName>
    <definedName name="dsds" localSheetId="1">#REF!</definedName>
    <definedName name="dsds" localSheetId="3">#REF!</definedName>
    <definedName name="dsds">#REF!</definedName>
    <definedName name="E_000000" localSheetId="4">#REF!</definedName>
    <definedName name="E_000000" localSheetId="3">#REF!</definedName>
    <definedName name="E_000000">#REF!</definedName>
    <definedName name="E_2222222222222222" localSheetId="4">#REF!</definedName>
    <definedName name="E_2222222222222222" localSheetId="3">#REF!</definedName>
    <definedName name="E_2222222222222222">#REF!</definedName>
    <definedName name="g" localSheetId="4">'[1]สรุปกิจกรรม-จังหวัด'!#REF!</definedName>
    <definedName name="g" localSheetId="1">'[1]สรุปกิจกรรม-จังหวัด'!#REF!</definedName>
    <definedName name="g" localSheetId="3">'[1]สรุปกิจกรรม-จังหวัด'!#REF!</definedName>
    <definedName name="g">'[1]สรุปกิจกรรม-จังหวัด'!#REF!</definedName>
    <definedName name="gg" localSheetId="4">#REF!</definedName>
    <definedName name="gg" localSheetId="1">#REF!</definedName>
    <definedName name="gg" localSheetId="3">#REF!</definedName>
    <definedName name="gg">#REF!</definedName>
    <definedName name="ggggggggggg" localSheetId="4">'[1]สรุปกิจกรรม-จังหวัด'!#REF!</definedName>
    <definedName name="ggggggggggg" localSheetId="1">'[1]สรุปกิจกรรม-จังหวัด'!#REF!</definedName>
    <definedName name="ggggggggggg" localSheetId="3">'[1]สรุปกิจกรรม-จังหวัด'!#REF!</definedName>
    <definedName name="ggggggggggg">'[1]สรุปกิจกรรม-จังหวัด'!#REF!</definedName>
    <definedName name="GOLF" localSheetId="4">#REF!</definedName>
    <definedName name="GOLF" localSheetId="1">#REF!</definedName>
    <definedName name="GOLF" localSheetId="3">#REF!</definedName>
    <definedName name="GOLF">#REF!</definedName>
    <definedName name="hjkl" localSheetId="4">#REF!</definedName>
    <definedName name="hjkl" localSheetId="1">#REF!</definedName>
    <definedName name="hjkl" localSheetId="3">#REF!</definedName>
    <definedName name="hjkl">#REF!</definedName>
    <definedName name="jhgf" localSheetId="4">#REF!</definedName>
    <definedName name="jhgf" localSheetId="1">#REF!</definedName>
    <definedName name="jhgf" localSheetId="3">#REF!</definedName>
    <definedName name="jhgf">#REF!</definedName>
    <definedName name="kloi" localSheetId="4">#REF!</definedName>
    <definedName name="kloi" localSheetId="1">#REF!</definedName>
    <definedName name="kloi" localSheetId="3">#REF!</definedName>
    <definedName name="kloi">#REF!</definedName>
    <definedName name="oioi" localSheetId="4">#REF!</definedName>
    <definedName name="oioi" localSheetId="1">#REF!</definedName>
    <definedName name="oioi" localSheetId="3">#REF!</definedName>
    <definedName name="oioi">#REF!</definedName>
    <definedName name="_xlnm.Print_Area" localSheetId="4">'ขท. (1)'!$A$1:$W$94</definedName>
    <definedName name="_xlnm.Print_Area" localSheetId="3">สทล.!$A$1:$W$94</definedName>
    <definedName name="_xlnm.Print_Area" localSheetId="2">หน้าสรุป!$B$3:$H$16</definedName>
    <definedName name="_xlnm.Print_Titles" localSheetId="4">'ขท. (1)'!$1:$13</definedName>
    <definedName name="_xlnm.Print_Titles" localSheetId="3">สทล.!$1:$13</definedName>
    <definedName name="_xlnm.Print_Titles" localSheetId="2">หน้าสรุป!$3:$4</definedName>
    <definedName name="Q_1111111111111111" localSheetId="4">#REF!</definedName>
    <definedName name="Q_1111111111111111" localSheetId="3">#REF!</definedName>
    <definedName name="Q_1111111111111111">#REF!</definedName>
    <definedName name="S_99999999999999999" localSheetId="4">#REF!</definedName>
    <definedName name="S_99999999999999999" localSheetId="3">#REF!</definedName>
    <definedName name="S_99999999999999999">#REF!</definedName>
    <definedName name="sa" localSheetId="4">#REF!</definedName>
    <definedName name="sa" localSheetId="1">#REF!</definedName>
    <definedName name="sa" localSheetId="3">#REF!</definedName>
    <definedName name="sa">#REF!</definedName>
    <definedName name="saadsa" localSheetId="4">#REF!</definedName>
    <definedName name="saadsa" localSheetId="1">#REF!</definedName>
    <definedName name="saadsa" localSheetId="3">#REF!</definedName>
    <definedName name="saadsa">#REF!</definedName>
    <definedName name="saq" localSheetId="4">#REF!</definedName>
    <definedName name="saq" localSheetId="1">#REF!</definedName>
    <definedName name="saq" localSheetId="3">#REF!</definedName>
    <definedName name="saq">#REF!</definedName>
    <definedName name="sheet4" localSheetId="4">#REF!</definedName>
    <definedName name="sheet4" localSheetId="1">#REF!</definedName>
    <definedName name="sheet4" localSheetId="3">#REF!</definedName>
    <definedName name="sheet4">#REF!</definedName>
    <definedName name="SSS" localSheetId="4">'[1]สรุปกิจกรรม-จังหวัด'!#REF!</definedName>
    <definedName name="SSS" localSheetId="1">'[1]สรุปกิจกรรม-จังหวัด'!#REF!</definedName>
    <definedName name="SSS" localSheetId="3">'[1]สรุปกิจกรรม-จังหวัด'!#REF!</definedName>
    <definedName name="SSS">'[1]สรุปกิจกรรม-จังหวัด'!#REF!</definedName>
    <definedName name="UTIL" localSheetId="4">#REF!</definedName>
    <definedName name="UTIL" localSheetId="3">#REF!</definedName>
    <definedName name="UTIL">#REF!</definedName>
    <definedName name="UTIL1" localSheetId="4">#REF!</definedName>
    <definedName name="UTIL1" localSheetId="3">#REF!</definedName>
    <definedName name="UTIL1">#REF!</definedName>
    <definedName name="UTIL2" localSheetId="4">#REF!</definedName>
    <definedName name="UTIL2" localSheetId="3">#REF!</definedName>
    <definedName name="UTIL2">#REF!</definedName>
    <definedName name="UTIL3" localSheetId="4">#REF!</definedName>
    <definedName name="UTIL3" localSheetId="3">#REF!</definedName>
    <definedName name="UTIL3">#REF!</definedName>
    <definedName name="UTIL4" localSheetId="4">#REF!</definedName>
    <definedName name="UTIL4" localSheetId="3">#REF!</definedName>
    <definedName name="UTIL4">#REF!</definedName>
    <definedName name="w" localSheetId="4">#REF!</definedName>
    <definedName name="w" localSheetId="3">#REF!</definedName>
    <definedName name="w">#REF!</definedName>
    <definedName name="W_100000" localSheetId="4">#REF!</definedName>
    <definedName name="W_100000" localSheetId="3">#REF!</definedName>
    <definedName name="W_100000">#REF!</definedName>
    <definedName name="W_1111" localSheetId="4">#REF!</definedName>
    <definedName name="W_1111" localSheetId="3">#REF!</definedName>
    <definedName name="W_1111">#REF!</definedName>
    <definedName name="W_2522" localSheetId="4">#REF!</definedName>
    <definedName name="W_2522" localSheetId="3">#REF!</definedName>
    <definedName name="W_2522">#REF!</definedName>
    <definedName name="w_888888888888888" localSheetId="4">#REF!</definedName>
    <definedName name="w_888888888888888" localSheetId="3">#REF!</definedName>
    <definedName name="w_888888888888888">#REF!</definedName>
    <definedName name="yyyyyy" localSheetId="4">#REF!</definedName>
    <definedName name="yyyyyy" localSheetId="1">#REF!</definedName>
    <definedName name="yyyyyy" localSheetId="3">#REF!</definedName>
    <definedName name="yyyyyy">#REF!</definedName>
    <definedName name="ก" localSheetId="4">#REF!</definedName>
    <definedName name="ก" localSheetId="1">#REF!</definedName>
    <definedName name="ก" localSheetId="3">#REF!</definedName>
    <definedName name="ก">#REF!</definedName>
    <definedName name="กก" localSheetId="4">'[1]สรุปกิจกรรม-จังหวัด'!#REF!</definedName>
    <definedName name="กก" localSheetId="1">'[1]สรุปกิจกรรม-จังหวัด'!#REF!</definedName>
    <definedName name="กก" localSheetId="3">'[1]สรุปกิจกรรม-จังหวัด'!#REF!</definedName>
    <definedName name="กก">'[1]สรุปกิจกรรม-จังหวัด'!#REF!</definedName>
    <definedName name="กกก" localSheetId="4">#REF!</definedName>
    <definedName name="กกก" localSheetId="1">#REF!</definedName>
    <definedName name="กกก" localSheetId="3">#REF!</definedName>
    <definedName name="กกก">#REF!</definedName>
    <definedName name="ไช่" localSheetId="4">#REF!</definedName>
    <definedName name="ไช่" localSheetId="1">#REF!</definedName>
    <definedName name="ไช่" localSheetId="3">#REF!</definedName>
    <definedName name="ไช่">#REF!</definedName>
    <definedName name="ด" localSheetId="4">'[1]สรุปกิจกรรม-จังหวัด'!#REF!</definedName>
    <definedName name="ด" localSheetId="1">'[1]สรุปกิจกรรม-จังหวัด'!#REF!</definedName>
    <definedName name="ด" localSheetId="3">'[1]สรุปกิจกรรม-จังหวัด'!#REF!</definedName>
    <definedName name="ด">'[1]สรุปกิจกรรม-จังหวัด'!#REF!</definedName>
    <definedName name="ดด" localSheetId="4">#REF!</definedName>
    <definedName name="ดด" localSheetId="1">#REF!</definedName>
    <definedName name="ดด" localSheetId="3">#REF!</definedName>
    <definedName name="ดด">#REF!</definedName>
    <definedName name="ดดด" localSheetId="4">#REF!</definedName>
    <definedName name="ดดด" localSheetId="1">#REF!</definedName>
    <definedName name="ดดด" localSheetId="3">#REF!</definedName>
    <definedName name="ดดด">#REF!</definedName>
    <definedName name="ดดดดดดดด" localSheetId="4">#REF!</definedName>
    <definedName name="ดดดดดดดด" localSheetId="1">#REF!</definedName>
    <definedName name="ดดดดดดดด" localSheetId="3">#REF!</definedName>
    <definedName name="ดดดดดดดด">#REF!</definedName>
    <definedName name="ปี62" localSheetId="4">#REF!</definedName>
    <definedName name="ปี62" localSheetId="1">#REF!</definedName>
    <definedName name="ปี62" localSheetId="3">#REF!</definedName>
    <definedName name="ปี62">#REF!</definedName>
    <definedName name="พ" localSheetId="4">#REF!</definedName>
    <definedName name="พ" localSheetId="1">#REF!</definedName>
    <definedName name="พ" localSheetId="3">#REF!</definedName>
    <definedName name="พ">#REF!</definedName>
    <definedName name="ฟ" localSheetId="4">#REF!</definedName>
    <definedName name="ฟ" localSheetId="1">#REF!</definedName>
    <definedName name="ฟ" localSheetId="3">#REF!</definedName>
    <definedName name="ฟ">#REF!</definedName>
    <definedName name="ฟฟ" localSheetId="4">#REF!</definedName>
    <definedName name="ฟฟ" localSheetId="1">#REF!</definedName>
    <definedName name="ฟฟ" localSheetId="3">#REF!</definedName>
    <definedName name="ฟฟ">#REF!</definedName>
    <definedName name="ฟฟฟ" localSheetId="4">#REF!</definedName>
    <definedName name="ฟฟฟ" localSheetId="1">#REF!</definedName>
    <definedName name="ฟฟฟ" localSheetId="3">#REF!</definedName>
    <definedName name="ฟฟฟ">#REF!</definedName>
    <definedName name="ฟฟฟฟ" localSheetId="4">#REF!</definedName>
    <definedName name="ฟฟฟฟ" localSheetId="1">#REF!</definedName>
    <definedName name="ฟฟฟฟ" localSheetId="3">#REF!</definedName>
    <definedName name="ฟฟฟฟ">#REF!</definedName>
    <definedName name="ฟฟฟฟฟฟฟฟฟ" localSheetId="4">#REF!</definedName>
    <definedName name="ฟฟฟฟฟฟฟฟฟ" localSheetId="1">#REF!</definedName>
    <definedName name="ฟฟฟฟฟฟฟฟฟ" localSheetId="3">#REF!</definedName>
    <definedName name="ฟฟฟฟฟฟฟฟฟ">#REF!</definedName>
    <definedName name="ฟสส" localSheetId="4">#REF!</definedName>
    <definedName name="ฟสส" localSheetId="1">#REF!</definedName>
    <definedName name="ฟสส" localSheetId="3">#REF!</definedName>
    <definedName name="ฟสส">#REF!</definedName>
    <definedName name="ย่อย" localSheetId="4">#REF!</definedName>
    <definedName name="ย่อย" localSheetId="3">#REF!</definedName>
    <definedName name="ย่อย">#REF!</definedName>
    <definedName name="แยก" localSheetId="4">#REF!</definedName>
    <definedName name="แยก" localSheetId="1">#REF!</definedName>
    <definedName name="แยก" localSheetId="3">#REF!</definedName>
    <definedName name="แยก">#REF!</definedName>
    <definedName name="แยกหน่วยงานก่อสร้าง" localSheetId="4">#REF!</definedName>
    <definedName name="แยกหน่วยงานก่อสร้าง" localSheetId="1">#REF!</definedName>
    <definedName name="แยกหน่วยงานก่อสร้าง" localSheetId="3">#REF!</definedName>
    <definedName name="แยกหน่วยงานก่อสร้าง">#REF!</definedName>
    <definedName name="รวมงานบำรุงและงานก่อสร้าง" localSheetId="4">#REF!</definedName>
    <definedName name="รวมงานบำรุงและงานก่อสร้าง" localSheetId="1">#REF!</definedName>
    <definedName name="รวมงานบำรุงและงานก่อสร้าง" localSheetId="3">#REF!</definedName>
    <definedName name="รวมงานบำรุงและงานก่อสร้าง">#REF!</definedName>
    <definedName name="สรุปจ.Yใหม่" localSheetId="4">#REF!</definedName>
    <definedName name="สรุปจ.Yใหม่" localSheetId="1">#REF!</definedName>
    <definedName name="สรุปจ.Yใหม่" localSheetId="3">#REF!</definedName>
    <definedName name="สรุปจ.Yใหม่">#REF!</definedName>
    <definedName name="หมายเลขควบคุม">[3]route!$B$2:$C$46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" i="29" l="1"/>
  <c r="Q94" i="29"/>
  <c r="U93" i="29"/>
  <c r="T93" i="29"/>
  <c r="Q93" i="29"/>
  <c r="P93" i="29"/>
  <c r="M93" i="29"/>
  <c r="L93" i="29"/>
  <c r="K92" i="29"/>
  <c r="V92" i="29" s="1"/>
  <c r="K91" i="29"/>
  <c r="V91" i="29" s="1"/>
  <c r="R90" i="29"/>
  <c r="K90" i="29"/>
  <c r="V90" i="29" s="1"/>
  <c r="K89" i="29"/>
  <c r="K88" i="29"/>
  <c r="V88" i="29" s="1"/>
  <c r="K87" i="29"/>
  <c r="R87" i="29" s="1"/>
  <c r="K86" i="29"/>
  <c r="V86" i="29" s="1"/>
  <c r="K85" i="29"/>
  <c r="V85" i="29" s="1"/>
  <c r="K84" i="29"/>
  <c r="K83" i="29"/>
  <c r="V83" i="29" s="1"/>
  <c r="U81" i="29"/>
  <c r="T81" i="29"/>
  <c r="Q81" i="29"/>
  <c r="P81" i="29"/>
  <c r="M81" i="29"/>
  <c r="G60" i="29"/>
  <c r="K60" i="29" s="1"/>
  <c r="E60" i="29"/>
  <c r="G59" i="29"/>
  <c r="K59" i="29" s="1"/>
  <c r="E59" i="29"/>
  <c r="G58" i="29"/>
  <c r="K58" i="29" s="1"/>
  <c r="E58" i="29"/>
  <c r="G49" i="29"/>
  <c r="K49" i="29" s="1"/>
  <c r="E49" i="29"/>
  <c r="G48" i="29"/>
  <c r="K48" i="29" s="1"/>
  <c r="V48" i="29" s="1"/>
  <c r="E48" i="29"/>
  <c r="G47" i="29"/>
  <c r="K47" i="29" s="1"/>
  <c r="V47" i="29" s="1"/>
  <c r="E47" i="29"/>
  <c r="G28" i="29"/>
  <c r="K28" i="29" s="1"/>
  <c r="E28" i="29"/>
  <c r="G27" i="29"/>
  <c r="K27" i="29" s="1"/>
  <c r="E27" i="29"/>
  <c r="U25" i="29"/>
  <c r="U94" i="29" s="1"/>
  <c r="T25" i="29"/>
  <c r="T94" i="29" s="1"/>
  <c r="Q25" i="29"/>
  <c r="P25" i="29"/>
  <c r="P94" i="29" s="1"/>
  <c r="M25" i="29"/>
  <c r="M94" i="29" s="1"/>
  <c r="L8" i="29"/>
  <c r="L7" i="29"/>
  <c r="L6" i="29"/>
  <c r="Y5" i="29"/>
  <c r="Y4" i="29"/>
  <c r="Y3" i="29"/>
  <c r="C10" i="39"/>
  <c r="F14" i="39"/>
  <c r="C11" i="39"/>
  <c r="D14" i="39"/>
  <c r="G10" i="39"/>
  <c r="E7" i="39"/>
  <c r="E9" i="39"/>
  <c r="C13" i="39"/>
  <c r="E15" i="39"/>
  <c r="F13" i="39"/>
  <c r="D15" i="39"/>
  <c r="E11" i="39"/>
  <c r="G11" i="39"/>
  <c r="E12" i="39"/>
  <c r="F9" i="39"/>
  <c r="F15" i="39"/>
  <c r="C15" i="39"/>
  <c r="C7" i="39"/>
  <c r="H10" i="39"/>
  <c r="E8" i="39"/>
  <c r="H11" i="39"/>
  <c r="H15" i="39"/>
  <c r="D13" i="39"/>
  <c r="H13" i="39"/>
  <c r="F12" i="39"/>
  <c r="C14" i="39"/>
  <c r="D8" i="39"/>
  <c r="F10" i="39"/>
  <c r="C6" i="39"/>
  <c r="D6" i="39"/>
  <c r="G14" i="39"/>
  <c r="H14" i="39"/>
  <c r="D10" i="39"/>
  <c r="H12" i="39"/>
  <c r="E13" i="39"/>
  <c r="F8" i="39"/>
  <c r="D7" i="39"/>
  <c r="C12" i="39"/>
  <c r="G15" i="39"/>
  <c r="F7" i="39"/>
  <c r="E14" i="39"/>
  <c r="C9" i="39"/>
  <c r="E10" i="39"/>
  <c r="C8" i="39"/>
  <c r="F11" i="39"/>
  <c r="E6" i="39"/>
  <c r="G13" i="39"/>
  <c r="D9" i="39"/>
  <c r="H7" i="39"/>
  <c r="F6" i="39"/>
  <c r="G7" i="39"/>
  <c r="D12" i="39"/>
  <c r="D11" i="39"/>
  <c r="G12" i="39"/>
  <c r="B14" i="39" l="1"/>
  <c r="B12" i="39"/>
  <c r="B11" i="39"/>
  <c r="B10" i="39"/>
  <c r="B9" i="39"/>
  <c r="B13" i="39"/>
  <c r="B7" i="39"/>
  <c r="B8" i="39"/>
  <c r="B15" i="39"/>
  <c r="V87" i="29"/>
  <c r="N87" i="29"/>
  <c r="N90" i="29"/>
  <c r="L21" i="29"/>
  <c r="L25" i="29" s="1"/>
  <c r="N92" i="29"/>
  <c r="N83" i="29"/>
  <c r="R92" i="29"/>
  <c r="N27" i="29"/>
  <c r="V27" i="29"/>
  <c r="R27" i="29"/>
  <c r="V49" i="29"/>
  <c r="R49" i="29"/>
  <c r="V58" i="29"/>
  <c r="R58" i="29"/>
  <c r="V59" i="29"/>
  <c r="R59" i="29"/>
  <c r="N59" i="29"/>
  <c r="N85" i="29"/>
  <c r="N86" i="29"/>
  <c r="N88" i="29"/>
  <c r="N91" i="29"/>
  <c r="R86" i="29"/>
  <c r="R88" i="29"/>
  <c r="R91" i="29"/>
  <c r="R83" i="29"/>
  <c r="V89" i="29"/>
  <c r="N89" i="29"/>
  <c r="V84" i="29"/>
  <c r="R84" i="29"/>
  <c r="N84" i="29"/>
  <c r="L29" i="29"/>
  <c r="L30" i="29"/>
  <c r="R60" i="29"/>
  <c r="N60" i="29"/>
  <c r="V60" i="29"/>
  <c r="N28" i="29"/>
  <c r="V28" i="29"/>
  <c r="R28" i="29"/>
  <c r="N49" i="29"/>
  <c r="N58" i="29"/>
  <c r="R85" i="29"/>
  <c r="R89" i="29"/>
  <c r="N47" i="29"/>
  <c r="R47" i="29"/>
  <c r="L36" i="29"/>
  <c r="L57" i="29"/>
  <c r="N48" i="29"/>
  <c r="R48" i="29"/>
  <c r="L5" i="27"/>
  <c r="Y3" i="27"/>
  <c r="Y4" i="27"/>
  <c r="K86" i="27"/>
  <c r="K92" i="27"/>
  <c r="K91" i="27"/>
  <c r="K90" i="27"/>
  <c r="K89" i="27"/>
  <c r="K88" i="27"/>
  <c r="K87" i="27"/>
  <c r="K85" i="27"/>
  <c r="K84" i="27"/>
  <c r="K83" i="27"/>
  <c r="Y5" i="27"/>
  <c r="C5" i="39"/>
  <c r="V93" i="29" l="1"/>
  <c r="B5" i="39"/>
  <c r="B6" i="39"/>
  <c r="B16" i="39"/>
  <c r="N93" i="29"/>
  <c r="B3" i="39"/>
  <c r="R93" i="29"/>
  <c r="L81" i="29"/>
  <c r="L94" i="29" s="1"/>
  <c r="N83" i="27"/>
  <c r="V92" i="27"/>
  <c r="V91" i="27"/>
  <c r="V90" i="27"/>
  <c r="V89" i="27"/>
  <c r="V88" i="27"/>
  <c r="V87" i="27"/>
  <c r="V86" i="27"/>
  <c r="V85" i="27"/>
  <c r="V84" i="27"/>
  <c r="V83" i="27"/>
  <c r="R92" i="27"/>
  <c r="R91" i="27"/>
  <c r="R90" i="27"/>
  <c r="R89" i="27"/>
  <c r="R88" i="27"/>
  <c r="R87" i="27"/>
  <c r="R86" i="27"/>
  <c r="R85" i="27"/>
  <c r="R84" i="27"/>
  <c r="R83" i="27"/>
  <c r="N92" i="27"/>
  <c r="N91" i="27"/>
  <c r="N90" i="27"/>
  <c r="N89" i="27"/>
  <c r="N88" i="27"/>
  <c r="N87" i="27"/>
  <c r="N86" i="27"/>
  <c r="N85" i="27"/>
  <c r="N84" i="27"/>
  <c r="E60" i="27"/>
  <c r="E59" i="27"/>
  <c r="E58" i="27"/>
  <c r="E49" i="27"/>
  <c r="E48" i="27"/>
  <c r="E47" i="27"/>
  <c r="E28" i="27"/>
  <c r="E27" i="27"/>
  <c r="G60" i="27"/>
  <c r="K60" i="27" s="1"/>
  <c r="G59" i="27"/>
  <c r="K59" i="27" s="1"/>
  <c r="G58" i="27"/>
  <c r="K58" i="27" s="1"/>
  <c r="G49" i="27"/>
  <c r="K49" i="27" s="1"/>
  <c r="G48" i="27"/>
  <c r="K48" i="27" s="1"/>
  <c r="G47" i="27"/>
  <c r="K47" i="27" s="1"/>
  <c r="G28" i="27"/>
  <c r="K28" i="27" s="1"/>
  <c r="G27" i="27"/>
  <c r="K27" i="27" s="1"/>
  <c r="G132" i="5"/>
  <c r="H132" i="5" s="1"/>
  <c r="G131" i="5"/>
  <c r="G130" i="5"/>
  <c r="G129" i="5"/>
  <c r="G128" i="5"/>
  <c r="G127" i="5"/>
  <c r="G126" i="5"/>
  <c r="I125" i="5"/>
  <c r="H125" i="5"/>
  <c r="G124" i="5"/>
  <c r="H124" i="5" s="1"/>
  <c r="G123" i="5"/>
  <c r="G122" i="5"/>
  <c r="G121" i="5"/>
  <c r="G77" i="27" s="1"/>
  <c r="G120" i="5"/>
  <c r="G76" i="27" s="1"/>
  <c r="G119" i="5"/>
  <c r="I119" i="5" s="1"/>
  <c r="G118" i="5"/>
  <c r="G117" i="5"/>
  <c r="G116" i="5"/>
  <c r="H116" i="5" s="1"/>
  <c r="G115" i="5"/>
  <c r="H115" i="5" s="1"/>
  <c r="G114" i="5"/>
  <c r="H114" i="5" s="1"/>
  <c r="G113" i="5"/>
  <c r="G112" i="5"/>
  <c r="G111" i="5"/>
  <c r="G110" i="5"/>
  <c r="G109" i="5"/>
  <c r="H109" i="5" s="1"/>
  <c r="G108" i="5"/>
  <c r="G107" i="5"/>
  <c r="H107" i="5" s="1"/>
  <c r="G106" i="5"/>
  <c r="G105" i="5"/>
  <c r="G61" i="27" s="1"/>
  <c r="I104" i="5"/>
  <c r="H104" i="5"/>
  <c r="G103" i="5"/>
  <c r="H103" i="5" s="1"/>
  <c r="G102" i="5"/>
  <c r="G101" i="5"/>
  <c r="I101" i="5" s="1"/>
  <c r="G100" i="5"/>
  <c r="I99" i="5"/>
  <c r="H99" i="5"/>
  <c r="I98" i="5"/>
  <c r="H98" i="5"/>
  <c r="G97" i="5"/>
  <c r="H97" i="5" s="1"/>
  <c r="G96" i="5"/>
  <c r="H96" i="5" s="1"/>
  <c r="G95" i="5"/>
  <c r="H95" i="5" s="1"/>
  <c r="G94" i="5"/>
  <c r="I94" i="5" s="1"/>
  <c r="I93" i="5"/>
  <c r="H93" i="5"/>
  <c r="G92" i="5"/>
  <c r="G91" i="5"/>
  <c r="I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G84" i="5"/>
  <c r="H84" i="5" s="1"/>
  <c r="G83" i="5"/>
  <c r="I83" i="5" s="1"/>
  <c r="G82" i="5"/>
  <c r="H82" i="5" s="1"/>
  <c r="G81" i="5"/>
  <c r="I81" i="5" s="1"/>
  <c r="G80" i="5"/>
  <c r="H80" i="5" s="1"/>
  <c r="G79" i="5"/>
  <c r="H79" i="5" s="1"/>
  <c r="G78" i="5"/>
  <c r="H78" i="5" s="1"/>
  <c r="G77" i="5"/>
  <c r="H77" i="5" s="1"/>
  <c r="G76" i="5"/>
  <c r="H76" i="5" s="1"/>
  <c r="G75" i="5"/>
  <c r="I75" i="5" s="1"/>
  <c r="G74" i="5"/>
  <c r="G73" i="5"/>
  <c r="H73" i="5" s="1"/>
  <c r="G72" i="5"/>
  <c r="I72" i="5" s="1"/>
  <c r="G71" i="5"/>
  <c r="H71" i="5" s="1"/>
  <c r="G70" i="5"/>
  <c r="H70" i="5" s="1"/>
  <c r="G69" i="5"/>
  <c r="H69" i="5" s="1"/>
  <c r="G68" i="5"/>
  <c r="H68" i="5" s="1"/>
  <c r="G67" i="5"/>
  <c r="G66" i="5"/>
  <c r="G65" i="5"/>
  <c r="G64" i="5"/>
  <c r="G63" i="5"/>
  <c r="E21" i="27" s="1"/>
  <c r="G62" i="5"/>
  <c r="G61" i="5"/>
  <c r="H61" i="5" s="1"/>
  <c r="G60" i="5"/>
  <c r="G59" i="5"/>
  <c r="G58" i="5"/>
  <c r="G57" i="5"/>
  <c r="G56" i="5"/>
  <c r="G55" i="5"/>
  <c r="H55" i="5" s="1"/>
  <c r="G54" i="5"/>
  <c r="H54" i="5" s="1"/>
  <c r="G53" i="5"/>
  <c r="H53" i="5" s="1"/>
  <c r="G52" i="5"/>
  <c r="H52" i="5" s="1"/>
  <c r="G51" i="5"/>
  <c r="I51" i="5" s="1"/>
  <c r="G50" i="5"/>
  <c r="H50" i="5" s="1"/>
  <c r="G49" i="5"/>
  <c r="G48" i="5"/>
  <c r="G47" i="5"/>
  <c r="H47" i="5" s="1"/>
  <c r="G46" i="5"/>
  <c r="G45" i="5"/>
  <c r="H45" i="5" s="1"/>
  <c r="G44" i="5"/>
  <c r="G43" i="5"/>
  <c r="I43" i="5" s="1"/>
  <c r="I42" i="5"/>
  <c r="H42" i="5"/>
  <c r="I41" i="5"/>
  <c r="H41" i="5"/>
  <c r="I40" i="5"/>
  <c r="H40" i="5"/>
  <c r="G39" i="5"/>
  <c r="I39" i="5" s="1"/>
  <c r="G38" i="5"/>
  <c r="I38" i="5" s="1"/>
  <c r="G37" i="5"/>
  <c r="G36" i="5"/>
  <c r="G35" i="5"/>
  <c r="H35" i="5" s="1"/>
  <c r="G34" i="5"/>
  <c r="G33" i="5"/>
  <c r="I33" i="5" s="1"/>
  <c r="G32" i="5"/>
  <c r="G31" i="5"/>
  <c r="G30" i="5"/>
  <c r="H30" i="5" s="1"/>
  <c r="G29" i="5"/>
  <c r="E17" i="27" s="1"/>
  <c r="G28" i="5"/>
  <c r="G27" i="5"/>
  <c r="H27" i="5" s="1"/>
  <c r="G26" i="5"/>
  <c r="E15" i="27" s="1"/>
  <c r="G25" i="5"/>
  <c r="I25" i="5" s="1"/>
  <c r="G24" i="5"/>
  <c r="H24" i="5" s="1"/>
  <c r="G23" i="5"/>
  <c r="I22" i="5"/>
  <c r="H22" i="5"/>
  <c r="I21" i="5"/>
  <c r="H21" i="5"/>
  <c r="I20" i="5"/>
  <c r="H20" i="5"/>
  <c r="I19" i="5"/>
  <c r="H19" i="5"/>
  <c r="G18" i="5"/>
  <c r="G17" i="5"/>
  <c r="G16" i="5"/>
  <c r="H16" i="5" s="1"/>
  <c r="G15" i="5"/>
  <c r="H15" i="5" s="1"/>
  <c r="G14" i="5"/>
  <c r="G13" i="5"/>
  <c r="H13" i="5" s="1"/>
  <c r="G12" i="5"/>
  <c r="I12" i="5" s="1"/>
  <c r="G11" i="5"/>
  <c r="H11" i="5" s="1"/>
  <c r="G10" i="5"/>
  <c r="H10" i="5" s="1"/>
  <c r="G9" i="5"/>
  <c r="H9" i="5" s="1"/>
  <c r="G8" i="5"/>
  <c r="G7" i="5"/>
  <c r="I6" i="5"/>
  <c r="H6" i="5"/>
  <c r="I5" i="5"/>
  <c r="H5" i="5"/>
  <c r="I4" i="5"/>
  <c r="H4" i="5"/>
  <c r="H8" i="39"/>
  <c r="G9" i="39"/>
  <c r="G8" i="39"/>
  <c r="I87" i="5" l="1"/>
  <c r="I50" i="5"/>
  <c r="H55" i="27"/>
  <c r="H55" i="29"/>
  <c r="K55" i="29" s="1"/>
  <c r="H28" i="5"/>
  <c r="E16" i="29"/>
  <c r="G16" i="29"/>
  <c r="K16" i="29" s="1"/>
  <c r="H48" i="5"/>
  <c r="E69" i="29"/>
  <c r="G69" i="29"/>
  <c r="I61" i="5"/>
  <c r="H37" i="5"/>
  <c r="G54" i="29"/>
  <c r="E54" i="29"/>
  <c r="H28" i="27"/>
  <c r="H28" i="29"/>
  <c r="H31" i="5"/>
  <c r="G51" i="29"/>
  <c r="E51" i="29"/>
  <c r="H57" i="5"/>
  <c r="E37" i="29"/>
  <c r="G37" i="29"/>
  <c r="K37" i="29" s="1"/>
  <c r="H64" i="5"/>
  <c r="K20" i="29"/>
  <c r="G18" i="29"/>
  <c r="K18" i="29" s="1"/>
  <c r="E18" i="29"/>
  <c r="H58" i="27"/>
  <c r="N58" i="27" s="1"/>
  <c r="H58" i="29"/>
  <c r="H59" i="27"/>
  <c r="H59" i="29"/>
  <c r="H106" i="5"/>
  <c r="G62" i="29"/>
  <c r="E62" i="29"/>
  <c r="H122" i="5"/>
  <c r="E75" i="29"/>
  <c r="G75" i="29"/>
  <c r="I129" i="5"/>
  <c r="G44" i="29"/>
  <c r="E44" i="29"/>
  <c r="E16" i="27"/>
  <c r="I14" i="5"/>
  <c r="G31" i="29"/>
  <c r="E31" i="29"/>
  <c r="H48" i="27"/>
  <c r="N48" i="27" s="1"/>
  <c r="H48" i="29"/>
  <c r="H44" i="5"/>
  <c r="E35" i="29"/>
  <c r="G35" i="29"/>
  <c r="I58" i="5"/>
  <c r="G38" i="29"/>
  <c r="K38" i="29" s="1"/>
  <c r="E38" i="29"/>
  <c r="H65" i="5"/>
  <c r="E23" i="29"/>
  <c r="G23" i="29"/>
  <c r="K23" i="29" s="1"/>
  <c r="I100" i="5"/>
  <c r="G72" i="29"/>
  <c r="E72" i="29"/>
  <c r="H123" i="5"/>
  <c r="G79" i="29"/>
  <c r="E79" i="29"/>
  <c r="I130" i="5"/>
  <c r="E45" i="29"/>
  <c r="G45" i="29"/>
  <c r="H7" i="5"/>
  <c r="G29" i="29"/>
  <c r="K29" i="29" s="1"/>
  <c r="E29" i="29"/>
  <c r="I32" i="5"/>
  <c r="E50" i="29"/>
  <c r="G50" i="29"/>
  <c r="H8" i="5"/>
  <c r="G30" i="29"/>
  <c r="K30" i="29" s="1"/>
  <c r="E30" i="29"/>
  <c r="H25" i="5"/>
  <c r="I59" i="5"/>
  <c r="E39" i="29"/>
  <c r="G39" i="29"/>
  <c r="H66" i="5"/>
  <c r="E22" i="29"/>
  <c r="G22" i="29"/>
  <c r="K22" i="29" s="1"/>
  <c r="I74" i="5"/>
  <c r="E57" i="29"/>
  <c r="G57" i="29"/>
  <c r="K57" i="29" s="1"/>
  <c r="H81" i="5"/>
  <c r="H108" i="5"/>
  <c r="E63" i="29"/>
  <c r="G63" i="29"/>
  <c r="H131" i="5"/>
  <c r="G46" i="29"/>
  <c r="E46" i="29"/>
  <c r="G79" i="27"/>
  <c r="E18" i="27"/>
  <c r="H27" i="27"/>
  <c r="H27" i="29"/>
  <c r="H17" i="5"/>
  <c r="G32" i="29"/>
  <c r="E32" i="29"/>
  <c r="I26" i="5"/>
  <c r="E15" i="29"/>
  <c r="G15" i="29"/>
  <c r="I34" i="5"/>
  <c r="G52" i="29"/>
  <c r="E52" i="29"/>
  <c r="H46" i="5"/>
  <c r="G68" i="29"/>
  <c r="E68" i="29"/>
  <c r="H60" i="5"/>
  <c r="G70" i="29"/>
  <c r="E70" i="29"/>
  <c r="I67" i="5"/>
  <c r="G19" i="29"/>
  <c r="K19" i="29" s="1"/>
  <c r="E19" i="29"/>
  <c r="H102" i="5"/>
  <c r="G73" i="29"/>
  <c r="E73" i="29"/>
  <c r="H117" i="5"/>
  <c r="E78" i="29"/>
  <c r="G78" i="29"/>
  <c r="E19" i="27"/>
  <c r="H118" i="5"/>
  <c r="G80" i="29"/>
  <c r="E80" i="29"/>
  <c r="H126" i="5"/>
  <c r="G41" i="29"/>
  <c r="E41" i="29"/>
  <c r="G62" i="27"/>
  <c r="H110" i="5"/>
  <c r="G74" i="29"/>
  <c r="E74" i="29"/>
  <c r="H36" i="5"/>
  <c r="G53" i="29"/>
  <c r="E53" i="29"/>
  <c r="H49" i="27"/>
  <c r="H49" i="29"/>
  <c r="I23" i="5"/>
  <c r="G34" i="29"/>
  <c r="E34" i="29"/>
  <c r="H49" i="5"/>
  <c r="G67" i="29"/>
  <c r="E67" i="29"/>
  <c r="H85" i="5"/>
  <c r="G40" i="29"/>
  <c r="E40" i="29"/>
  <c r="H92" i="5"/>
  <c r="G71" i="29"/>
  <c r="E71" i="29"/>
  <c r="H60" i="27"/>
  <c r="H60" i="29"/>
  <c r="I112" i="5"/>
  <c r="G65" i="29"/>
  <c r="E65" i="29"/>
  <c r="I120" i="5"/>
  <c r="G76" i="29"/>
  <c r="E76" i="29"/>
  <c r="H127" i="5"/>
  <c r="G42" i="29"/>
  <c r="E42" i="29"/>
  <c r="G63" i="27"/>
  <c r="E22" i="27"/>
  <c r="H18" i="5"/>
  <c r="E33" i="29"/>
  <c r="G33" i="29"/>
  <c r="I111" i="5"/>
  <c r="G64" i="29"/>
  <c r="E64" i="29"/>
  <c r="H29" i="5"/>
  <c r="G17" i="29"/>
  <c r="K17" i="29" s="1"/>
  <c r="E17" i="29"/>
  <c r="H62" i="5"/>
  <c r="G56" i="29"/>
  <c r="E56" i="29"/>
  <c r="H12" i="5"/>
  <c r="H47" i="27"/>
  <c r="R47" i="27" s="1"/>
  <c r="H47" i="29"/>
  <c r="H23" i="5"/>
  <c r="H38" i="5"/>
  <c r="E55" i="29"/>
  <c r="G55" i="29"/>
  <c r="H56" i="5"/>
  <c r="G36" i="29"/>
  <c r="K36" i="29" s="1"/>
  <c r="E36" i="29"/>
  <c r="H63" i="5"/>
  <c r="G21" i="29"/>
  <c r="K21" i="29" s="1"/>
  <c r="E21" i="29"/>
  <c r="K24" i="29"/>
  <c r="H105" i="5"/>
  <c r="G61" i="29"/>
  <c r="E61" i="29"/>
  <c r="H113" i="5"/>
  <c r="E66" i="29"/>
  <c r="G66" i="29"/>
  <c r="H121" i="5"/>
  <c r="G77" i="29"/>
  <c r="E77" i="29"/>
  <c r="I128" i="5"/>
  <c r="E43" i="29"/>
  <c r="G43" i="29"/>
  <c r="G75" i="27"/>
  <c r="N49" i="27"/>
  <c r="V60" i="27"/>
  <c r="V28" i="27"/>
  <c r="N27" i="27"/>
  <c r="V27" i="27"/>
  <c r="N59" i="27"/>
  <c r="V59" i="27"/>
  <c r="H33" i="5"/>
  <c r="H67" i="5"/>
  <c r="G15" i="27"/>
  <c r="G33" i="27"/>
  <c r="G65" i="27"/>
  <c r="E33" i="27"/>
  <c r="E65" i="27"/>
  <c r="I10" i="5"/>
  <c r="H32" i="5"/>
  <c r="K24" i="27"/>
  <c r="G34" i="27"/>
  <c r="G50" i="27"/>
  <c r="G66" i="27"/>
  <c r="E34" i="27"/>
  <c r="E50" i="27"/>
  <c r="E66" i="27"/>
  <c r="I90" i="5"/>
  <c r="I45" i="5"/>
  <c r="I57" i="5"/>
  <c r="G23" i="27"/>
  <c r="K23" i="27" s="1"/>
  <c r="G35" i="27"/>
  <c r="G51" i="27"/>
  <c r="G67" i="27"/>
  <c r="E23" i="27"/>
  <c r="E35" i="27"/>
  <c r="E51" i="27"/>
  <c r="E67" i="27"/>
  <c r="G22" i="27"/>
  <c r="K22" i="27" s="1"/>
  <c r="G36" i="27"/>
  <c r="K36" i="27" s="1"/>
  <c r="R36" i="27" s="1"/>
  <c r="G52" i="27"/>
  <c r="G68" i="27"/>
  <c r="E36" i="27"/>
  <c r="E52" i="27"/>
  <c r="E68" i="27"/>
  <c r="G21" i="27"/>
  <c r="K21" i="27" s="1"/>
  <c r="G37" i="27"/>
  <c r="K37" i="27" s="1"/>
  <c r="G53" i="27"/>
  <c r="G69" i="27"/>
  <c r="E37" i="27"/>
  <c r="E53" i="27"/>
  <c r="E69" i="27"/>
  <c r="K20" i="27"/>
  <c r="G38" i="27"/>
  <c r="K38" i="27" s="1"/>
  <c r="N38" i="27" s="1"/>
  <c r="G54" i="27"/>
  <c r="G70" i="27"/>
  <c r="E38" i="27"/>
  <c r="E54" i="27"/>
  <c r="E70" i="27"/>
  <c r="I65" i="5"/>
  <c r="H72" i="5"/>
  <c r="I109" i="5"/>
  <c r="G19" i="27"/>
  <c r="K19" i="27" s="1"/>
  <c r="V19" i="27" s="1"/>
  <c r="G39" i="27"/>
  <c r="G55" i="27"/>
  <c r="G71" i="27"/>
  <c r="E39" i="27"/>
  <c r="E55" i="27"/>
  <c r="E71" i="27"/>
  <c r="G18" i="27"/>
  <c r="K18" i="27" s="1"/>
  <c r="G40" i="27"/>
  <c r="G56" i="27"/>
  <c r="G72" i="27"/>
  <c r="E40" i="27"/>
  <c r="E56" i="27"/>
  <c r="E72" i="27"/>
  <c r="G17" i="27"/>
  <c r="K17" i="27" s="1"/>
  <c r="G41" i="27"/>
  <c r="G57" i="27"/>
  <c r="K57" i="27" s="1"/>
  <c r="R57" i="27" s="1"/>
  <c r="G73" i="27"/>
  <c r="E41" i="27"/>
  <c r="E57" i="27"/>
  <c r="E73" i="27"/>
  <c r="I126" i="5"/>
  <c r="G16" i="27"/>
  <c r="K16" i="27" s="1"/>
  <c r="G42" i="27"/>
  <c r="G74" i="27"/>
  <c r="E42" i="27"/>
  <c r="E74" i="27"/>
  <c r="H74" i="5"/>
  <c r="G43" i="27"/>
  <c r="E43" i="27"/>
  <c r="E75" i="27"/>
  <c r="G44" i="27"/>
  <c r="E44" i="27"/>
  <c r="E76" i="27"/>
  <c r="I8" i="5"/>
  <c r="G29" i="27"/>
  <c r="K29" i="27" s="1"/>
  <c r="G45" i="27"/>
  <c r="E29" i="27"/>
  <c r="E45" i="27"/>
  <c r="E61" i="27"/>
  <c r="E77" i="27"/>
  <c r="G30" i="27"/>
  <c r="K30" i="27" s="1"/>
  <c r="V30" i="27" s="1"/>
  <c r="G46" i="27"/>
  <c r="G78" i="27"/>
  <c r="E30" i="27"/>
  <c r="E46" i="27"/>
  <c r="E62" i="27"/>
  <c r="E78" i="27"/>
  <c r="H51" i="5"/>
  <c r="G31" i="27"/>
  <c r="E31" i="27"/>
  <c r="E63" i="27"/>
  <c r="E79" i="27"/>
  <c r="I11" i="5"/>
  <c r="G32" i="27"/>
  <c r="G64" i="27"/>
  <c r="G80" i="27"/>
  <c r="E32" i="27"/>
  <c r="E64" i="27"/>
  <c r="E80" i="27"/>
  <c r="R28" i="27"/>
  <c r="R60" i="27"/>
  <c r="V58" i="27"/>
  <c r="R27" i="27"/>
  <c r="R59" i="27"/>
  <c r="V49" i="27"/>
  <c r="N47" i="27"/>
  <c r="N28" i="27"/>
  <c r="N60" i="27"/>
  <c r="R58" i="27"/>
  <c r="V48" i="27"/>
  <c r="R49" i="27"/>
  <c r="V47" i="27"/>
  <c r="R48" i="27"/>
  <c r="I118" i="5"/>
  <c r="I56" i="5"/>
  <c r="H14" i="5"/>
  <c r="I28" i="5"/>
  <c r="I36" i="5"/>
  <c r="I71" i="5"/>
  <c r="I80" i="5"/>
  <c r="H94" i="5"/>
  <c r="H83" i="5"/>
  <c r="I88" i="5"/>
  <c r="I110" i="5"/>
  <c r="I117" i="5"/>
  <c r="I127" i="5"/>
  <c r="I13" i="5"/>
  <c r="I18" i="5"/>
  <c r="I31" i="5"/>
  <c r="H34" i="5"/>
  <c r="H39" i="5"/>
  <c r="I49" i="5"/>
  <c r="H58" i="5"/>
  <c r="I64" i="5"/>
  <c r="I73" i="5"/>
  <c r="I77" i="5"/>
  <c r="I82" i="5"/>
  <c r="I55" i="5"/>
  <c r="I47" i="5"/>
  <c r="I30" i="5"/>
  <c r="I48" i="5"/>
  <c r="I66" i="5"/>
  <c r="I89" i="5"/>
  <c r="I108" i="5"/>
  <c r="I116" i="5"/>
  <c r="I124" i="5"/>
  <c r="I132" i="5"/>
  <c r="H26" i="5"/>
  <c r="I24" i="5"/>
  <c r="I16" i="5"/>
  <c r="H43" i="5"/>
  <c r="I63" i="5"/>
  <c r="I85" i="5"/>
  <c r="H111" i="5"/>
  <c r="H119" i="5"/>
  <c r="I69" i="5"/>
  <c r="H91" i="5"/>
  <c r="H101" i="5"/>
  <c r="H130" i="5"/>
  <c r="I53" i="5"/>
  <c r="H75" i="5"/>
  <c r="H100" i="5"/>
  <c r="I105" i="5"/>
  <c r="I113" i="5"/>
  <c r="I121" i="5"/>
  <c r="H129" i="5"/>
  <c r="H59" i="5"/>
  <c r="I79" i="5"/>
  <c r="H112" i="5"/>
  <c r="H120" i="5"/>
  <c r="H128" i="5"/>
  <c r="I96" i="5"/>
  <c r="I102" i="5"/>
  <c r="I107" i="5"/>
  <c r="I115" i="5"/>
  <c r="I123" i="5"/>
  <c r="I7" i="5"/>
  <c r="I15" i="5"/>
  <c r="I27" i="5"/>
  <c r="I35" i="5"/>
  <c r="I44" i="5"/>
  <c r="I52" i="5"/>
  <c r="I60" i="5"/>
  <c r="I68" i="5"/>
  <c r="I76" i="5"/>
  <c r="I84" i="5"/>
  <c r="I92" i="5"/>
  <c r="I95" i="5"/>
  <c r="I131" i="5"/>
  <c r="I9" i="5"/>
  <c r="I17" i="5"/>
  <c r="I37" i="5"/>
  <c r="I54" i="5"/>
  <c r="I70" i="5"/>
  <c r="I78" i="5"/>
  <c r="I86" i="5"/>
  <c r="I97" i="5"/>
  <c r="I103" i="5"/>
  <c r="I106" i="5"/>
  <c r="I114" i="5"/>
  <c r="I122" i="5"/>
  <c r="I29" i="5"/>
  <c r="I46" i="5"/>
  <c r="I62" i="5"/>
  <c r="H9" i="39"/>
  <c r="V38" i="27" l="1"/>
  <c r="V57" i="27"/>
  <c r="N19" i="27"/>
  <c r="N30" i="27"/>
  <c r="R19" i="27"/>
  <c r="H21" i="29"/>
  <c r="H32" i="27"/>
  <c r="H32" i="29"/>
  <c r="K32" i="29" s="1"/>
  <c r="V16" i="29"/>
  <c r="N16" i="29"/>
  <c r="R16" i="29"/>
  <c r="N36" i="29"/>
  <c r="R36" i="29"/>
  <c r="V36" i="29"/>
  <c r="H34" i="27"/>
  <c r="K34" i="27" s="1"/>
  <c r="H34" i="29"/>
  <c r="K34" i="29" s="1"/>
  <c r="H52" i="27"/>
  <c r="H52" i="29"/>
  <c r="K52" i="29" s="1"/>
  <c r="N22" i="29"/>
  <c r="V22" i="29"/>
  <c r="R22" i="29"/>
  <c r="H72" i="27"/>
  <c r="H72" i="29"/>
  <c r="K72" i="29" s="1"/>
  <c r="N38" i="29"/>
  <c r="R38" i="29"/>
  <c r="V38" i="29"/>
  <c r="H31" i="27"/>
  <c r="K31" i="27" s="1"/>
  <c r="H31" i="29"/>
  <c r="K31" i="29" s="1"/>
  <c r="H46" i="27"/>
  <c r="H46" i="29"/>
  <c r="K46" i="29" s="1"/>
  <c r="H35" i="27"/>
  <c r="H35" i="29"/>
  <c r="K35" i="29" s="1"/>
  <c r="H73" i="27"/>
  <c r="H73" i="29"/>
  <c r="K73" i="29" s="1"/>
  <c r="H77" i="27"/>
  <c r="K77" i="27" s="1"/>
  <c r="N77" i="27" s="1"/>
  <c r="H77" i="29"/>
  <c r="K77" i="29" s="1"/>
  <c r="H69" i="27"/>
  <c r="K69" i="27" s="1"/>
  <c r="R69" i="27" s="1"/>
  <c r="H69" i="29"/>
  <c r="K69" i="29" s="1"/>
  <c r="H78" i="27"/>
  <c r="H78" i="29"/>
  <c r="K78" i="29" s="1"/>
  <c r="H16" i="27"/>
  <c r="N16" i="27" s="1"/>
  <c r="H16" i="29"/>
  <c r="H65" i="27"/>
  <c r="K65" i="27" s="1"/>
  <c r="H65" i="29"/>
  <c r="K65" i="29" s="1"/>
  <c r="H19" i="27"/>
  <c r="H19" i="29"/>
  <c r="H39" i="27"/>
  <c r="H39" i="29"/>
  <c r="K39" i="29" s="1"/>
  <c r="H54" i="27"/>
  <c r="H54" i="29"/>
  <c r="K54" i="29" s="1"/>
  <c r="H79" i="27"/>
  <c r="H79" i="29"/>
  <c r="K79" i="29" s="1"/>
  <c r="H63" i="27"/>
  <c r="H63" i="29"/>
  <c r="K63" i="29" s="1"/>
  <c r="H33" i="27"/>
  <c r="H33" i="29"/>
  <c r="K33" i="29" s="1"/>
  <c r="R19" i="29"/>
  <c r="N19" i="29"/>
  <c r="V19" i="29"/>
  <c r="H57" i="27"/>
  <c r="N57" i="27" s="1"/>
  <c r="H57" i="29"/>
  <c r="H18" i="29"/>
  <c r="H53" i="27"/>
  <c r="K53" i="27" s="1"/>
  <c r="N53" i="27" s="1"/>
  <c r="H53" i="29"/>
  <c r="K53" i="29" s="1"/>
  <c r="H37" i="27"/>
  <c r="N37" i="27" s="1"/>
  <c r="H37" i="29"/>
  <c r="H38" i="27"/>
  <c r="R38" i="27" s="1"/>
  <c r="H38" i="29"/>
  <c r="H22" i="27"/>
  <c r="R22" i="27" s="1"/>
  <c r="H22" i="29"/>
  <c r="H42" i="27"/>
  <c r="H42" i="29"/>
  <c r="K42" i="29" s="1"/>
  <c r="H68" i="27"/>
  <c r="H68" i="29"/>
  <c r="K68" i="29" s="1"/>
  <c r="H71" i="27"/>
  <c r="H71" i="29"/>
  <c r="K71" i="29" s="1"/>
  <c r="H61" i="27"/>
  <c r="K61" i="27" s="1"/>
  <c r="N61" i="27" s="1"/>
  <c r="H61" i="29"/>
  <c r="K61" i="29" s="1"/>
  <c r="H36" i="27"/>
  <c r="V36" i="27" s="1"/>
  <c r="H36" i="29"/>
  <c r="N21" i="29"/>
  <c r="V21" i="29"/>
  <c r="R21" i="29"/>
  <c r="H64" i="27"/>
  <c r="H64" i="29"/>
  <c r="K64" i="29" s="1"/>
  <c r="V57" i="29"/>
  <c r="R57" i="29"/>
  <c r="N57" i="29"/>
  <c r="R23" i="29"/>
  <c r="V23" i="29"/>
  <c r="N23" i="29"/>
  <c r="N18" i="29"/>
  <c r="R18" i="29"/>
  <c r="V18" i="29"/>
  <c r="N37" i="29"/>
  <c r="V37" i="29"/>
  <c r="R37" i="29"/>
  <c r="H56" i="27"/>
  <c r="H56" i="29"/>
  <c r="K56" i="29" s="1"/>
  <c r="H66" i="27"/>
  <c r="H66" i="29"/>
  <c r="K66" i="29" s="1"/>
  <c r="H67" i="27"/>
  <c r="H67" i="29"/>
  <c r="K67" i="29" s="1"/>
  <c r="H74" i="27"/>
  <c r="H74" i="29"/>
  <c r="K74" i="29" s="1"/>
  <c r="H17" i="27"/>
  <c r="H17" i="29"/>
  <c r="H80" i="27"/>
  <c r="H80" i="29"/>
  <c r="K80" i="29" s="1"/>
  <c r="H41" i="27"/>
  <c r="H41" i="29"/>
  <c r="K41" i="29" s="1"/>
  <c r="H23" i="27"/>
  <c r="R23" i="27" s="1"/>
  <c r="H23" i="29"/>
  <c r="H76" i="27"/>
  <c r="H76" i="29"/>
  <c r="K76" i="29" s="1"/>
  <c r="H50" i="27"/>
  <c r="H50" i="29"/>
  <c r="K50" i="29" s="1"/>
  <c r="N20" i="29"/>
  <c r="V20" i="29"/>
  <c r="R20" i="29"/>
  <c r="R55" i="29"/>
  <c r="N55" i="29"/>
  <c r="V55" i="29"/>
  <c r="H62" i="27"/>
  <c r="H62" i="29"/>
  <c r="K62" i="29" s="1"/>
  <c r="H70" i="27"/>
  <c r="H70" i="29"/>
  <c r="K70" i="29" s="1"/>
  <c r="H30" i="27"/>
  <c r="R30" i="27" s="1"/>
  <c r="H30" i="29"/>
  <c r="V24" i="29"/>
  <c r="R24" i="29"/>
  <c r="N24" i="29"/>
  <c r="H75" i="27"/>
  <c r="H75" i="29"/>
  <c r="K75" i="29" s="1"/>
  <c r="H29" i="27"/>
  <c r="N29" i="27" s="1"/>
  <c r="H29" i="29"/>
  <c r="H40" i="27"/>
  <c r="H40" i="29"/>
  <c r="K40" i="29" s="1"/>
  <c r="H51" i="27"/>
  <c r="H51" i="29"/>
  <c r="K51" i="29" s="1"/>
  <c r="H43" i="27"/>
  <c r="K43" i="27" s="1"/>
  <c r="H43" i="29"/>
  <c r="K43" i="29" s="1"/>
  <c r="N17" i="29"/>
  <c r="R17" i="29"/>
  <c r="V17" i="29"/>
  <c r="H15" i="27"/>
  <c r="K15" i="27" s="1"/>
  <c r="H15" i="29"/>
  <c r="K15" i="29" s="1"/>
  <c r="N30" i="29"/>
  <c r="V30" i="29"/>
  <c r="R30" i="29"/>
  <c r="H44" i="27"/>
  <c r="H44" i="29"/>
  <c r="K44" i="29" s="1"/>
  <c r="R29" i="29"/>
  <c r="N29" i="29"/>
  <c r="V29" i="29"/>
  <c r="H45" i="27"/>
  <c r="K45" i="27" s="1"/>
  <c r="H45" i="29"/>
  <c r="K45" i="29" s="1"/>
  <c r="K55" i="27"/>
  <c r="N23" i="27"/>
  <c r="N36" i="27"/>
  <c r="V23" i="27"/>
  <c r="V37" i="27"/>
  <c r="R37" i="27"/>
  <c r="N17" i="27"/>
  <c r="V17" i="27"/>
  <c r="V22" i="27"/>
  <c r="N22" i="27"/>
  <c r="H21" i="27"/>
  <c r="H18" i="27"/>
  <c r="V53" i="27"/>
  <c r="V77" i="27"/>
  <c r="R77" i="27"/>
  <c r="R17" i="27"/>
  <c r="V16" i="27"/>
  <c r="R16" i="27"/>
  <c r="V29" i="27"/>
  <c r="R29" i="27"/>
  <c r="N69" i="27"/>
  <c r="V69" i="27" l="1"/>
  <c r="R61" i="27"/>
  <c r="V61" i="27"/>
  <c r="R53" i="27"/>
  <c r="N43" i="29"/>
  <c r="V43" i="29"/>
  <c r="R43" i="29"/>
  <c r="R80" i="29"/>
  <c r="N80" i="29"/>
  <c r="V80" i="29"/>
  <c r="N67" i="29"/>
  <c r="R67" i="29"/>
  <c r="V67" i="29"/>
  <c r="K33" i="27"/>
  <c r="N33" i="27" s="1"/>
  <c r="V65" i="27"/>
  <c r="R65" i="27"/>
  <c r="N65" i="27"/>
  <c r="K78" i="27"/>
  <c r="R78" i="27" s="1"/>
  <c r="N44" i="29"/>
  <c r="V44" i="29"/>
  <c r="R44" i="29"/>
  <c r="N62" i="29"/>
  <c r="R62" i="29"/>
  <c r="V62" i="29"/>
  <c r="N68" i="29"/>
  <c r="V68" i="29"/>
  <c r="R68" i="29"/>
  <c r="V54" i="29"/>
  <c r="R54" i="29"/>
  <c r="N54" i="29"/>
  <c r="K39" i="27"/>
  <c r="K72" i="27"/>
  <c r="N72" i="27" s="1"/>
  <c r="K56" i="27"/>
  <c r="N56" i="27" s="1"/>
  <c r="K44" i="27"/>
  <c r="V44" i="27" s="1"/>
  <c r="R43" i="27"/>
  <c r="N43" i="27"/>
  <c r="V43" i="27"/>
  <c r="K62" i="27"/>
  <c r="K50" i="27"/>
  <c r="N50" i="27" s="1"/>
  <c r="K80" i="27"/>
  <c r="V61" i="29"/>
  <c r="R61" i="29"/>
  <c r="N61" i="29"/>
  <c r="K68" i="27"/>
  <c r="V68" i="27" s="1"/>
  <c r="V63" i="29"/>
  <c r="R63" i="29"/>
  <c r="N63" i="29"/>
  <c r="K54" i="27"/>
  <c r="V69" i="29"/>
  <c r="R69" i="29"/>
  <c r="N69" i="29"/>
  <c r="K73" i="27"/>
  <c r="K52" i="27"/>
  <c r="V52" i="27" s="1"/>
  <c r="N34" i="29"/>
  <c r="R34" i="29"/>
  <c r="V34" i="29"/>
  <c r="V32" i="29"/>
  <c r="N32" i="29"/>
  <c r="R32" i="29"/>
  <c r="K40" i="27"/>
  <c r="K42" i="27"/>
  <c r="K46" i="27"/>
  <c r="R46" i="27" s="1"/>
  <c r="R52" i="29"/>
  <c r="N52" i="29"/>
  <c r="V52" i="29"/>
  <c r="R35" i="29"/>
  <c r="V35" i="29"/>
  <c r="N35" i="29"/>
  <c r="N34" i="27"/>
  <c r="V34" i="27"/>
  <c r="R34" i="27"/>
  <c r="K32" i="27"/>
  <c r="K76" i="27"/>
  <c r="K67" i="27"/>
  <c r="N75" i="29"/>
  <c r="R75" i="29"/>
  <c r="V75" i="29"/>
  <c r="V66" i="29"/>
  <c r="R66" i="29"/>
  <c r="N66" i="29"/>
  <c r="K64" i="27"/>
  <c r="K63" i="27"/>
  <c r="R63" i="27" s="1"/>
  <c r="R31" i="29"/>
  <c r="V31" i="29"/>
  <c r="N31" i="29"/>
  <c r="V50" i="29"/>
  <c r="R50" i="29"/>
  <c r="N50" i="29"/>
  <c r="R53" i="29"/>
  <c r="N53" i="29"/>
  <c r="V53" i="29"/>
  <c r="R45" i="27"/>
  <c r="V45" i="27"/>
  <c r="N45" i="27"/>
  <c r="V51" i="29"/>
  <c r="R51" i="29"/>
  <c r="N51" i="29"/>
  <c r="V64" i="29"/>
  <c r="R64" i="29"/>
  <c r="N64" i="29"/>
  <c r="N55" i="27"/>
  <c r="V55" i="27"/>
  <c r="V15" i="29"/>
  <c r="V25" i="29" s="1"/>
  <c r="V94" i="29" s="1"/>
  <c r="N15" i="29"/>
  <c r="N25" i="29" s="1"/>
  <c r="R15" i="29"/>
  <c r="R25" i="29" s="1"/>
  <c r="V70" i="29"/>
  <c r="R70" i="29"/>
  <c r="N70" i="29"/>
  <c r="V41" i="29"/>
  <c r="N41" i="29"/>
  <c r="R41" i="29"/>
  <c r="V71" i="29"/>
  <c r="R71" i="29"/>
  <c r="N71" i="29"/>
  <c r="N79" i="29"/>
  <c r="V79" i="29"/>
  <c r="R79" i="29"/>
  <c r="V77" i="29"/>
  <c r="R77" i="29"/>
  <c r="N77" i="29"/>
  <c r="K35" i="27"/>
  <c r="K74" i="27"/>
  <c r="V73" i="29"/>
  <c r="R73" i="29"/>
  <c r="N73" i="29"/>
  <c r="K51" i="27"/>
  <c r="R51" i="27" s="1"/>
  <c r="R55" i="27"/>
  <c r="V40" i="29"/>
  <c r="R40" i="29"/>
  <c r="N40" i="29"/>
  <c r="K75" i="27"/>
  <c r="R75" i="27" s="1"/>
  <c r="K66" i="27"/>
  <c r="N66" i="27" s="1"/>
  <c r="V46" i="29"/>
  <c r="R46" i="29"/>
  <c r="N46" i="29"/>
  <c r="R31" i="27"/>
  <c r="N31" i="27"/>
  <c r="V31" i="27"/>
  <c r="V72" i="29"/>
  <c r="R72" i="29"/>
  <c r="N72" i="29"/>
  <c r="N45" i="29"/>
  <c r="V45" i="29"/>
  <c r="R45" i="29"/>
  <c r="N15" i="27"/>
  <c r="V15" i="27"/>
  <c r="R15" i="27"/>
  <c r="K70" i="27"/>
  <c r="R70" i="27" s="1"/>
  <c r="R76" i="29"/>
  <c r="N76" i="29"/>
  <c r="V76" i="29"/>
  <c r="K41" i="27"/>
  <c r="V74" i="29"/>
  <c r="R74" i="29"/>
  <c r="N74" i="29"/>
  <c r="V56" i="29"/>
  <c r="R56" i="29"/>
  <c r="N56" i="29"/>
  <c r="K71" i="27"/>
  <c r="N42" i="29"/>
  <c r="V42" i="29"/>
  <c r="R42" i="29"/>
  <c r="N33" i="29"/>
  <c r="V33" i="29"/>
  <c r="R33" i="29"/>
  <c r="K79" i="27"/>
  <c r="R79" i="27" s="1"/>
  <c r="V39" i="29"/>
  <c r="R39" i="29"/>
  <c r="N39" i="29"/>
  <c r="R65" i="29"/>
  <c r="V65" i="29"/>
  <c r="N65" i="29"/>
  <c r="R78" i="29"/>
  <c r="N78" i="29"/>
  <c r="V78" i="29"/>
  <c r="R21" i="27"/>
  <c r="V21" i="27"/>
  <c r="N21" i="27"/>
  <c r="N24" i="27"/>
  <c r="R24" i="27"/>
  <c r="V24" i="27"/>
  <c r="V18" i="27"/>
  <c r="N18" i="27"/>
  <c r="R18" i="27"/>
  <c r="R20" i="27"/>
  <c r="N20" i="27"/>
  <c r="V20" i="27"/>
  <c r="V81" i="29" l="1"/>
  <c r="N81" i="29"/>
  <c r="N94" i="29" s="1"/>
  <c r="R81" i="29"/>
  <c r="R94" i="29" s="1"/>
  <c r="V25" i="27"/>
  <c r="R64" i="27"/>
  <c r="V64" i="27"/>
  <c r="R73" i="27"/>
  <c r="V73" i="27"/>
  <c r="N54" i="27"/>
  <c r="V54" i="27"/>
  <c r="V46" i="27"/>
  <c r="N46" i="27"/>
  <c r="V63" i="27"/>
  <c r="N63" i="27"/>
  <c r="N64" i="27"/>
  <c r="N73" i="27"/>
  <c r="R54" i="27"/>
  <c r="V56" i="27"/>
  <c r="R56" i="27"/>
  <c r="V78" i="27"/>
  <c r="N78" i="27"/>
  <c r="V33" i="27"/>
  <c r="R33" i="27"/>
  <c r="V35" i="27"/>
  <c r="N35" i="27"/>
  <c r="N39" i="27"/>
  <c r="V39" i="27"/>
  <c r="N79" i="27"/>
  <c r="V79" i="27"/>
  <c r="R35" i="27"/>
  <c r="N67" i="27"/>
  <c r="V67" i="27"/>
  <c r="R80" i="27"/>
  <c r="V80" i="27"/>
  <c r="V62" i="27"/>
  <c r="N62" i="27"/>
  <c r="R39" i="27"/>
  <c r="V75" i="27"/>
  <c r="N75" i="27"/>
  <c r="R67" i="27"/>
  <c r="R76" i="27"/>
  <c r="N76" i="27"/>
  <c r="R32" i="27"/>
  <c r="V32" i="27"/>
  <c r="V42" i="27"/>
  <c r="R42" i="27"/>
  <c r="V40" i="27"/>
  <c r="R40" i="27"/>
  <c r="N80" i="27"/>
  <c r="R62" i="27"/>
  <c r="N68" i="27"/>
  <c r="R68" i="27"/>
  <c r="V71" i="27"/>
  <c r="N71" i="27"/>
  <c r="R41" i="27"/>
  <c r="V41" i="27"/>
  <c r="R74" i="27"/>
  <c r="V74" i="27"/>
  <c r="V76" i="27"/>
  <c r="N32" i="27"/>
  <c r="N42" i="27"/>
  <c r="N40" i="27"/>
  <c r="R52" i="27"/>
  <c r="N52" i="27"/>
  <c r="V72" i="27"/>
  <c r="R72" i="27"/>
  <c r="R71" i="27"/>
  <c r="N41" i="27"/>
  <c r="V70" i="27"/>
  <c r="N70" i="27"/>
  <c r="R66" i="27"/>
  <c r="V66" i="27"/>
  <c r="V51" i="27"/>
  <c r="N51" i="27"/>
  <c r="N74" i="27"/>
  <c r="V50" i="27"/>
  <c r="R50" i="27"/>
  <c r="R44" i="27"/>
  <c r="N44" i="27"/>
  <c r="L8" i="27"/>
  <c r="L7" i="27"/>
  <c r="L6" i="27"/>
  <c r="D125" i="25"/>
  <c r="F5" i="39"/>
  <c r="D5" i="39"/>
  <c r="E5" i="39"/>
  <c r="R4" i="29" l="1"/>
  <c r="E16" i="39"/>
  <c r="F16" i="39"/>
  <c r="L36" i="27"/>
  <c r="D16" i="39"/>
  <c r="L21" i="27"/>
  <c r="L29" i="27"/>
  <c r="L30" i="27"/>
  <c r="L57" i="27"/>
  <c r="G6" i="39"/>
  <c r="R5" i="29" l="1"/>
  <c r="U93" i="27"/>
  <c r="T93" i="27"/>
  <c r="Q93" i="27"/>
  <c r="P93" i="27"/>
  <c r="M93" i="27"/>
  <c r="L93" i="27"/>
  <c r="U81" i="27"/>
  <c r="T81" i="27"/>
  <c r="Q81" i="27"/>
  <c r="Q94" i="27" s="1"/>
  <c r="P81" i="27"/>
  <c r="M81" i="27"/>
  <c r="U25" i="27"/>
  <c r="U94" i="27" s="1"/>
  <c r="T25" i="27"/>
  <c r="Q25" i="27"/>
  <c r="P25" i="27"/>
  <c r="M25" i="27"/>
  <c r="H6" i="39"/>
  <c r="M94" i="27" l="1"/>
  <c r="N93" i="27"/>
  <c r="V93" i="27"/>
  <c r="R93" i="27"/>
  <c r="T94" i="27"/>
  <c r="P94" i="27"/>
  <c r="N25" i="27"/>
  <c r="L25" i="27"/>
  <c r="R25" i="27" l="1"/>
  <c r="N81" i="27"/>
  <c r="N94" i="27" s="1"/>
  <c r="R81" i="27"/>
  <c r="V94" i="27"/>
  <c r="V81" i="27"/>
  <c r="L81" i="27"/>
  <c r="L94" i="27" s="1"/>
  <c r="G125" i="25"/>
  <c r="F125" i="25"/>
  <c r="E125" i="25"/>
  <c r="H125" i="25"/>
  <c r="C125" i="25"/>
  <c r="R94" i="27" l="1"/>
  <c r="R4" i="27" s="1"/>
  <c r="R5" i="27" s="1"/>
  <c r="G5" i="39"/>
  <c r="G16" i="39" l="1"/>
  <c r="H16" i="39" s="1"/>
  <c r="H5" i="39"/>
</calcChain>
</file>

<file path=xl/sharedStrings.xml><?xml version="1.0" encoding="utf-8"?>
<sst xmlns="http://schemas.openxmlformats.org/spreadsheetml/2006/main" count="1280" uniqueCount="624">
  <si>
    <t>สำนักงานทางหลวง</t>
  </si>
  <si>
    <t>A</t>
  </si>
  <si>
    <t>00-01</t>
  </si>
  <si>
    <t>00-1</t>
  </si>
  <si>
    <t>01-01</t>
  </si>
  <si>
    <t>01-1</t>
  </si>
  <si>
    <t>เครื่องเชื่อมไฟฟ้าแบบอัตโนมัติ</t>
  </si>
  <si>
    <t>เครื่องเชื่อมไฟฟ้า</t>
  </si>
  <si>
    <t>01-02</t>
  </si>
  <si>
    <t>01-2</t>
  </si>
  <si>
    <t>04-02</t>
  </si>
  <si>
    <t>04-2</t>
  </si>
  <si>
    <t>04-05</t>
  </si>
  <si>
    <t>04-5</t>
  </si>
  <si>
    <t>05-02</t>
  </si>
  <si>
    <t>05-2</t>
  </si>
  <si>
    <t>05-03</t>
  </si>
  <si>
    <t>05-3</t>
  </si>
  <si>
    <t>05-04</t>
  </si>
  <si>
    <t>05-4</t>
  </si>
  <si>
    <t>เครื่องสูบน้ำ(เบนซิน)</t>
  </si>
  <si>
    <t>05-05</t>
  </si>
  <si>
    <t>05-5</t>
  </si>
  <si>
    <t>09-01</t>
  </si>
  <si>
    <t>09-1</t>
  </si>
  <si>
    <t>เตาต้มยางขนาดเล็ก</t>
  </si>
  <si>
    <t>10-01</t>
  </si>
  <si>
    <t>10-1</t>
  </si>
  <si>
    <t>10-02</t>
  </si>
  <si>
    <t>10-2</t>
  </si>
  <si>
    <t>12-01</t>
  </si>
  <si>
    <t>12-1</t>
  </si>
  <si>
    <t>เครื่องตัดคอนกรีต</t>
  </si>
  <si>
    <t>C</t>
  </si>
  <si>
    <t>15-01</t>
  </si>
  <si>
    <t>15-1</t>
  </si>
  <si>
    <t>15-02</t>
  </si>
  <si>
    <t>15-2</t>
  </si>
  <si>
    <t>16-01</t>
  </si>
  <si>
    <t>16-1</t>
  </si>
  <si>
    <t>16-02</t>
  </si>
  <si>
    <t>16-2</t>
  </si>
  <si>
    <t>รถไม้กวาดถนนแบบลากจูง(มีเครื่องยนต์)</t>
  </si>
  <si>
    <t>B</t>
  </si>
  <si>
    <t>20-01</t>
  </si>
  <si>
    <t>20-1</t>
  </si>
  <si>
    <t>รถยนต์นั่งแบบตู้ 12-15 ที่นั่ง(ดีเซล)</t>
  </si>
  <si>
    <t>20-04</t>
  </si>
  <si>
    <t>20-4</t>
  </si>
  <si>
    <t>รถยนต์นั่งแบบตู้ 16 ที่นั่ง(ดีเซล)</t>
  </si>
  <si>
    <t>23-4</t>
  </si>
  <si>
    <t>21-01</t>
  </si>
  <si>
    <t>21-1</t>
  </si>
  <si>
    <t>รถตรวจการณ์</t>
  </si>
  <si>
    <t>21-02</t>
  </si>
  <si>
    <t>21-2</t>
  </si>
  <si>
    <t>รถตรวจการณ์ขับเคลื่อน 4 ล้อ</t>
  </si>
  <si>
    <t>23-01</t>
  </si>
  <si>
    <t>23-1</t>
  </si>
  <si>
    <t>23-02</t>
  </si>
  <si>
    <t>23-2</t>
  </si>
  <si>
    <t>23-03</t>
  </si>
  <si>
    <t>23-3</t>
  </si>
  <si>
    <t>รถกะบะเท 10 ตัน 10 ล้อ</t>
  </si>
  <si>
    <t>23-04</t>
  </si>
  <si>
    <t>25-01</t>
  </si>
  <si>
    <t>25-1</t>
  </si>
  <si>
    <t>25-03</t>
  </si>
  <si>
    <t>25-3</t>
  </si>
  <si>
    <t>25-02</t>
  </si>
  <si>
    <t>25-2</t>
  </si>
  <si>
    <t>26-01</t>
  </si>
  <si>
    <t>26-1</t>
  </si>
  <si>
    <t>รถบริการน้ำมันเชื้อเพลิง</t>
  </si>
  <si>
    <t>27-01</t>
  </si>
  <si>
    <t>27-1</t>
  </si>
  <si>
    <t>รถบริการอัดฉีด</t>
  </si>
  <si>
    <t>27-02</t>
  </si>
  <si>
    <t>27-2</t>
  </si>
  <si>
    <t>28-03</t>
  </si>
  <si>
    <t>28-4</t>
  </si>
  <si>
    <t>เครื่องตีเส้นแบบเข็น</t>
  </si>
  <si>
    <t>28-04</t>
  </si>
  <si>
    <t>D</t>
  </si>
  <si>
    <t>31-01</t>
  </si>
  <si>
    <t>31-1</t>
  </si>
  <si>
    <t>รถบดสั่นสะเทือนล้อเหล็กขนาด 2-3 ตัน</t>
  </si>
  <si>
    <t>31-03</t>
  </si>
  <si>
    <t>31-3</t>
  </si>
  <si>
    <t>31-05</t>
  </si>
  <si>
    <t>31-5</t>
  </si>
  <si>
    <t>31-02</t>
  </si>
  <si>
    <t>31-2</t>
  </si>
  <si>
    <t>31-06</t>
  </si>
  <si>
    <t>31-6</t>
  </si>
  <si>
    <t>รถบดสั่นสะเทือนล้อเหล็กขนาดไม่น้อยกว่า 17 ตัน</t>
  </si>
  <si>
    <t>32-01</t>
  </si>
  <si>
    <t>32-1</t>
  </si>
  <si>
    <t>รถบดล้อเหล็ก 2 ล้อ</t>
  </si>
  <si>
    <t>33-01</t>
  </si>
  <si>
    <t>33-1</t>
  </si>
  <si>
    <t>รถบดล้อเหล็ก 3 ล้อ</t>
  </si>
  <si>
    <t>34-02</t>
  </si>
  <si>
    <t>34-2</t>
  </si>
  <si>
    <t>รถบดแบบตีนแกะ</t>
  </si>
  <si>
    <t>35-01</t>
  </si>
  <si>
    <t>35-1</t>
  </si>
  <si>
    <t>รถบดล้อยาง</t>
  </si>
  <si>
    <t>36-01</t>
  </si>
  <si>
    <t>36-1</t>
  </si>
  <si>
    <t>เครื่องตบดิน</t>
  </si>
  <si>
    <t>36-02</t>
  </si>
  <si>
    <t>36-2</t>
  </si>
  <si>
    <t>เครื่องกระทุ้งดิน</t>
  </si>
  <si>
    <t>37-02</t>
  </si>
  <si>
    <t>37-2</t>
  </si>
  <si>
    <t>เครื่องเขย่าคอนกรีต</t>
  </si>
  <si>
    <t>40-01</t>
  </si>
  <si>
    <t>40-1</t>
  </si>
  <si>
    <t>41-01</t>
  </si>
  <si>
    <t>41-1</t>
  </si>
  <si>
    <t>รถเกลี่ย</t>
  </si>
  <si>
    <t>41-02</t>
  </si>
  <si>
    <t>41-2</t>
  </si>
  <si>
    <t>43-01</t>
  </si>
  <si>
    <t>43-1</t>
  </si>
  <si>
    <t>รถขนขยะ</t>
  </si>
  <si>
    <t>44-02</t>
  </si>
  <si>
    <t>44-2</t>
  </si>
  <si>
    <t>รถปิคอัพสองตอน</t>
  </si>
  <si>
    <t>44-06</t>
  </si>
  <si>
    <t>44-6</t>
  </si>
  <si>
    <t>44-07</t>
  </si>
  <si>
    <t>44-7</t>
  </si>
  <si>
    <t>รถปิคอัพสองตอนหลังคาไฟเบอร์กลาส</t>
  </si>
  <si>
    <t>44-01</t>
  </si>
  <si>
    <t>44-1</t>
  </si>
  <si>
    <t>รถปิคอัพหลังคาอลูมิเนียม</t>
  </si>
  <si>
    <t>44-04</t>
  </si>
  <si>
    <t>44-4</t>
  </si>
  <si>
    <t>44-05</t>
  </si>
  <si>
    <t>44-5</t>
  </si>
  <si>
    <t>44-08</t>
  </si>
  <si>
    <t>44-8</t>
  </si>
  <si>
    <t>46-01</t>
  </si>
  <si>
    <t>46-1</t>
  </si>
  <si>
    <t>รถบรรทุกขนาด 3.5-4 ตัน</t>
  </si>
  <si>
    <t>46-02</t>
  </si>
  <si>
    <t>46-2</t>
  </si>
  <si>
    <t>46-03</t>
  </si>
  <si>
    <t>47-01</t>
  </si>
  <si>
    <t>47-1</t>
  </si>
  <si>
    <t>รถบรรทุกขนาด 6 ตันไม่ติดเครื่องยก</t>
  </si>
  <si>
    <t>48-01</t>
  </si>
  <si>
    <t>48-1</t>
  </si>
  <si>
    <t>48-02</t>
  </si>
  <si>
    <t>48-2</t>
  </si>
  <si>
    <t>52-01</t>
  </si>
  <si>
    <t>52-1</t>
  </si>
  <si>
    <t>52-02</t>
  </si>
  <si>
    <t>52-2</t>
  </si>
  <si>
    <t>53-01</t>
  </si>
  <si>
    <t>54-01</t>
  </si>
  <si>
    <t>85-1</t>
  </si>
  <si>
    <t>รถเครนยกของในโรงงาน</t>
  </si>
  <si>
    <t>60-01</t>
  </si>
  <si>
    <t>60-1</t>
  </si>
  <si>
    <t>รถฟาร์มแทรคเตอร์</t>
  </si>
  <si>
    <t>61-01</t>
  </si>
  <si>
    <t>61-1</t>
  </si>
  <si>
    <t>รถลาก(เฉพาะหัวลาก)</t>
  </si>
  <si>
    <t>63-01</t>
  </si>
  <si>
    <t>63-1</t>
  </si>
  <si>
    <t>รถแทรคเตอร์ตีนตะขาบขนาด D4 - D5</t>
  </si>
  <si>
    <t>63-02</t>
  </si>
  <si>
    <t>63-2</t>
  </si>
  <si>
    <t>รถแทรคเตอร์ตีนตะขาบขนาด D6</t>
  </si>
  <si>
    <t>63-03</t>
  </si>
  <si>
    <t>63-3</t>
  </si>
  <si>
    <t>รถแทรคเตอร์ตีนตะขาบขนาด D7</t>
  </si>
  <si>
    <t>63-04</t>
  </si>
  <si>
    <t>63-4</t>
  </si>
  <si>
    <t>รถแทรคเตอร์ตีนตะขาบขนาด D8</t>
  </si>
  <si>
    <t>64-01</t>
  </si>
  <si>
    <t>64-1</t>
  </si>
  <si>
    <t>64-02</t>
  </si>
  <si>
    <t>64-2</t>
  </si>
  <si>
    <t>รถบรรทุกเครื่องจักร 12 ล้อ</t>
  </si>
  <si>
    <t>68-01</t>
  </si>
  <si>
    <t>68-1</t>
  </si>
  <si>
    <t>รถฟาร์มแทรคเตอร์ติดเครื่องตัดหญ้า</t>
  </si>
  <si>
    <t>72-01</t>
  </si>
  <si>
    <t>72-1</t>
  </si>
  <si>
    <t>รถตักล้อยางขนาด 100 แรงม้า</t>
  </si>
  <si>
    <t>72-03</t>
  </si>
  <si>
    <t>72-3</t>
  </si>
  <si>
    <t>รถตักล้อยางขนาด 170 แรงม้า</t>
  </si>
  <si>
    <t>73-01</t>
  </si>
  <si>
    <t>73-1</t>
  </si>
  <si>
    <t>รถยกของแบบงา</t>
  </si>
  <si>
    <t>74-01</t>
  </si>
  <si>
    <t>74-1</t>
  </si>
  <si>
    <t>รถบรรทุก 6 ตัน 6 ล้อติดเครน</t>
  </si>
  <si>
    <t>74-02</t>
  </si>
  <si>
    <t>74-2</t>
  </si>
  <si>
    <t>รถบรรทุก 4 ตัน 6 ล้อติดเครน</t>
  </si>
  <si>
    <t>74-03</t>
  </si>
  <si>
    <t>74-3</t>
  </si>
  <si>
    <t>74-04</t>
  </si>
  <si>
    <t>75-01</t>
  </si>
  <si>
    <t>75-1</t>
  </si>
  <si>
    <t>78-01</t>
  </si>
  <si>
    <t>78-1</t>
  </si>
  <si>
    <t>รถกระเช้าไฟฟ้ายกได้สูง 9 เมตร</t>
  </si>
  <si>
    <t>78-03</t>
  </si>
  <si>
    <t>78-3</t>
  </si>
  <si>
    <t>รถกระเช้าไฟฟ้ายกได้สูง 15 เมตร</t>
  </si>
  <si>
    <t>78-04</t>
  </si>
  <si>
    <t>78-4</t>
  </si>
  <si>
    <t>รถกระเช้าไฟฟ้ายกฐานบูมได้</t>
  </si>
  <si>
    <t>80-01</t>
  </si>
  <si>
    <t>80-1</t>
  </si>
  <si>
    <t>80-02</t>
  </si>
  <si>
    <t>80-2</t>
  </si>
  <si>
    <t>รถยกขนาด 20 ตันใช้ไฮดรอลิค</t>
  </si>
  <si>
    <t>80-03</t>
  </si>
  <si>
    <t>80-3</t>
  </si>
  <si>
    <t>รถยกรุ่นเก่าใช้สลิง</t>
  </si>
  <si>
    <t>77-02</t>
  </si>
  <si>
    <t>77-2</t>
  </si>
  <si>
    <t>รถตักหน้าขุดหลังขับเคลื่อน 4 ล้อ</t>
  </si>
  <si>
    <t>82-07</t>
  </si>
  <si>
    <t>82-5</t>
  </si>
  <si>
    <t>รถขุดไฮโดรลิคล้อยางขนาด 5.5 ตัน</t>
  </si>
  <si>
    <t>รถขุดไฮดรอลิคตีนตะขาบขนาด 3 ตัน</t>
  </si>
  <si>
    <t>82-05</t>
  </si>
  <si>
    <t>82-06</t>
  </si>
  <si>
    <t>รถขุดไฮดรอลิคตีนตะขาบขนาด 5.5 ตัน</t>
  </si>
  <si>
    <t>82-01</t>
  </si>
  <si>
    <t>82-1</t>
  </si>
  <si>
    <t>82-08</t>
  </si>
  <si>
    <t>84-1</t>
  </si>
  <si>
    <t>รถขุดไฮดรอลิคตีนตะขาบขนาด 12 ตัน</t>
  </si>
  <si>
    <t>เครื่องตอกเสาเข็ม</t>
  </si>
  <si>
    <t>82-02</t>
  </si>
  <si>
    <t>82-2</t>
  </si>
  <si>
    <t>รถขุดไฮดรอลิคตีนตะขาบขนาด 18 ตัน</t>
  </si>
  <si>
    <t>82-03</t>
  </si>
  <si>
    <t>82-3</t>
  </si>
  <si>
    <t>84-01</t>
  </si>
  <si>
    <t>85-01</t>
  </si>
  <si>
    <t>92-02</t>
  </si>
  <si>
    <t>92-2</t>
  </si>
  <si>
    <t>เครื่องผสมแอสฟัลท์แบบรีไซเคิล</t>
  </si>
  <si>
    <t>92-03</t>
  </si>
  <si>
    <t>92-3</t>
  </si>
  <si>
    <t>94-01</t>
  </si>
  <si>
    <t>94-1</t>
  </si>
  <si>
    <t>เครื่องผสมคอนกรีตความจุไม่เกิน 15 ลูกบาศก์ฟุต</t>
  </si>
  <si>
    <t>98-01</t>
  </si>
  <si>
    <t>98-1</t>
  </si>
  <si>
    <t>เครื่องกำเนิดไฟฟ้ารุ่น 3 กิโลวัตต์</t>
  </si>
  <si>
    <t>98-02</t>
  </si>
  <si>
    <t>98-2</t>
  </si>
  <si>
    <t>เครื่องกำเนิดไฟฟ้ารุ่น 5 กิโลวัตต์</t>
  </si>
  <si>
    <t>98-03</t>
  </si>
  <si>
    <t>98-3</t>
  </si>
  <si>
    <t>เครื่องกำเนิดไฟฟ้ารุ่น 10 กิโลวัตต์</t>
  </si>
  <si>
    <t>98-06</t>
  </si>
  <si>
    <t>98-6</t>
  </si>
  <si>
    <t>เครื่องกำเนิดไฟฟ้ารุ่น 250 กิโลวัตต์</t>
  </si>
  <si>
    <t>ลำดับ</t>
  </si>
  <si>
    <t>รหัส</t>
  </si>
  <si>
    <t>เครื่องจักร</t>
  </si>
  <si>
    <t>งานอำนวยการ</t>
  </si>
  <si>
    <t>รถปิคอัพมี CAB หลังคาอลูมิเนียม</t>
  </si>
  <si>
    <t>รถปิคอัพขับเคลื่อน 4 ล้อมี CAB หลังคาอลูมิเนียม</t>
  </si>
  <si>
    <t>งานปฏิบัติการ</t>
  </si>
  <si>
    <t>เครื่องตัดหญ้าแบบสะพายข้อแข็ง</t>
  </si>
  <si>
    <t>เครื่องตัดหญ้าแบบสะพายข้ออ่อน</t>
  </si>
  <si>
    <t>04-06</t>
  </si>
  <si>
    <t>เครื่องตัดหญ้าติดตั้งรถขุดไฮดรอลิค</t>
  </si>
  <si>
    <t>09-02</t>
  </si>
  <si>
    <t>15-09</t>
  </si>
  <si>
    <t>20-05</t>
  </si>
  <si>
    <t>22-03</t>
  </si>
  <si>
    <t>24-01</t>
  </si>
  <si>
    <t>รถลาดยาง</t>
  </si>
  <si>
    <t>28-02</t>
  </si>
  <si>
    <t>รถตีเส้น(ขนาดใหญ่)</t>
  </si>
  <si>
    <t>31-07</t>
  </si>
  <si>
    <t>รถปิคอัพสองตอนขับเคลื่อน 4 ล้อ</t>
  </si>
  <si>
    <t>55-01</t>
  </si>
  <si>
    <t>55-02</t>
  </si>
  <si>
    <t>55-03</t>
  </si>
  <si>
    <t>58-01</t>
  </si>
  <si>
    <t>68-02</t>
  </si>
  <si>
    <t>รถตัดหญ้า(สวิงซ้ายขวาได้)</t>
  </si>
  <si>
    <t>รถบรรทุกขนาด 6 ตันติดเครื่องยก</t>
  </si>
  <si>
    <t>รถบรรทุกขนาด 4 ตันติดเครื่องยก</t>
  </si>
  <si>
    <t>เครื่องอัดลมพร้อมอุปกรณ์ขนาด 60 ลบ.ฟุต</t>
  </si>
  <si>
    <t>รถบรรทุกน้ำ 6 ล้อ 6,000 ลิตร</t>
  </si>
  <si>
    <t>รถบรรทุกน้ำ 10 ล้อ 10,000 ลิตร</t>
  </si>
  <si>
    <t>รถบรรทุกน้ำ 6 ล้อ 2,500 ลิตร</t>
  </si>
  <si>
    <t>รถกะบะเท 4 ตัน 6 ล้อ</t>
  </si>
  <si>
    <t>รถกะบะเท 6 ตัน 6 ล้อ</t>
  </si>
  <si>
    <t>รถบดสั่นสะเทือนล้อหน้าเหล็กล้อหลังยาง</t>
  </si>
  <si>
    <t>รถบดสั่นสะเทือนชนิดเดินตามล้อคู่</t>
  </si>
  <si>
    <t>82-7</t>
  </si>
  <si>
    <t>82-6</t>
  </si>
  <si>
    <t>82-8</t>
  </si>
  <si>
    <t>รวมงานอำนวยการ</t>
  </si>
  <si>
    <t>รหัสประเภท</t>
  </si>
  <si>
    <t>รายละเอียด</t>
  </si>
  <si>
    <t xml:space="preserve">เครื่องอัดลมสูบยาง </t>
  </si>
  <si>
    <t>เครื่องสูบน้ำ(ดีเซล) ขนาด 4 นิ้ว</t>
  </si>
  <si>
    <t>เครื่องสูบน้ำ(ดีเซล) ขนาด 6 นิ้ว</t>
  </si>
  <si>
    <t>เครื่องสูบน้ำ(มอเตอร์ไฟฟ้า)</t>
  </si>
  <si>
    <t>เตาต้มยางขนาดเล็ก(รุ่นเก่า)</t>
  </si>
  <si>
    <t>เครื่องอัดลมพร้อมอุปกรณ์ขนาด 110 ลบ.ฟุต</t>
  </si>
  <si>
    <t xml:space="preserve">หางลาก(ขนาดไม่น้อยกว่า 20 ตัน) </t>
  </si>
  <si>
    <t xml:space="preserve">หางลาก(ขนาดไม่น้อยกว่า 8.5 ตัน) </t>
  </si>
  <si>
    <t>15-03</t>
  </si>
  <si>
    <t xml:space="preserve">หางลาก(ขนาดไม่น้อยกว่า 3 ตัน) </t>
  </si>
  <si>
    <t>ชุดลากพ่วง</t>
  </si>
  <si>
    <t>รถไม้กวาดถนนแบบลากจูง</t>
  </si>
  <si>
    <t>รถยนต์นั่งโดยสาร 15-30 ที่นั่ง</t>
  </si>
  <si>
    <t>รถกะบะเท 1.5 ตัน 4 ล้อ (พัฒนาฯ)</t>
  </si>
  <si>
    <t>รถบริการอัดฉีดขนาดไม่น้อยกว่า1ตัน</t>
  </si>
  <si>
    <t>27-22</t>
  </si>
  <si>
    <t>รถบริการอัดฉีดขนาดไม่น้อยกว่า1ตันรูปแบบรถกู้ภัย (MW)</t>
  </si>
  <si>
    <t>เครื่องตีเส้นสีเทอร์โมพลาสติก (พัฒนาฯ)</t>
  </si>
  <si>
    <t>รถบดสั่นสะเทือนล้อเหล็กขนาด 8-10 ตัน</t>
  </si>
  <si>
    <t>เครื่องบดอัดชนิดติดตั้งท้ายรถบรรทุก (พัฒนาฯ)</t>
  </si>
  <si>
    <t>ชุดเครื่องตัดและเจาะถนนระบบไฮดรอลิคแบบเคลื่อนที่ได้</t>
  </si>
  <si>
    <t>รถเกลี่ย ไม่น้อยกว่า150แรงม้า</t>
  </si>
  <si>
    <t>รถปิคอัพสองรถปิคอัพมีช่องว่างหลังคนขับ(CAB)แบบตู้บรรทุก</t>
  </si>
  <si>
    <t>44-21</t>
  </si>
  <si>
    <t>รถปิคอัพหลังคาอลูมิเนียม (MW)</t>
  </si>
  <si>
    <t>44-22</t>
  </si>
  <si>
    <t>รถปิคอัพสองตอน (MW)</t>
  </si>
  <si>
    <t>44-25</t>
  </si>
  <si>
    <t>รถปิคอัพมีช่องว่างหลังคนขับ(CAB) หลังคาอลูมิเนียม (MW)</t>
  </si>
  <si>
    <t>44-28</t>
  </si>
  <si>
    <t>รถปิคอัพมีช่องว่างหลังคนขับ(CAB) รูปแบบรถกู้ภัย (MW)</t>
  </si>
  <si>
    <t>รถบรรทุกขนาด 3.5-4 ตัน พร้อมเครน 1 ตัน</t>
  </si>
  <si>
    <t>รถบรรทุกขนาด 3.5-4 ตัน พร้อมชุดซ่อมบำรุงทางเคลื่อนที่ (พัฒนาฯ)</t>
  </si>
  <si>
    <t>รถดูดกวาดล้างทำความสะอาดถนน ขนาดความจุไม่น้อยกว่า 2 ลบ.ม.</t>
  </si>
  <si>
    <t>รถดูดกวาดล้างทำความสะอาดถนน ขนาดความจุไม่น้อยกว่า 6 ลบ.ม.</t>
  </si>
  <si>
    <t>48-03</t>
  </si>
  <si>
    <t>รถดูดกวาดล้างทำความสะอาดถนน ขนาดความจุไม่น้อยกว่า 6 ลบ.ม. (พัฒนาฯ)</t>
  </si>
  <si>
    <t xml:space="preserve">รถขูดไสผิวถนนได้กว้างไม่เกิน 0.5 เมตร (ขนาดไม่น้อยกว่า 130 แรงม้า) </t>
  </si>
  <si>
    <t>52-03</t>
  </si>
  <si>
    <t xml:space="preserve">รถขูดไสผิวถนนได้กว้างไม่เกิน 0.5 เมตร (ขนาดไม่น้อยกว่า 85 แรงม้า) </t>
  </si>
  <si>
    <t>รถขูดไสผิวถนน ได้กว้างเกิน 1 เมตร ขึ้นไป</t>
  </si>
  <si>
    <t>รถดูดล้างทำความสะอาดท่อระบายน้ำ (พัฒนาฯ)</t>
  </si>
  <si>
    <t>เครื่องกะเทาะสีจราจร (พัฒนาฯ)</t>
  </si>
  <si>
    <t>ต้นแบบรถพ่วงบรรทุกขนาด 1 ตัน</t>
  </si>
  <si>
    <t>ต้นแบบบุ้งกี๋ลอกทางระบายน้ำ</t>
  </si>
  <si>
    <t>ต้นแบบรถบดเดินตามแบบบังคับวิทยุ</t>
  </si>
  <si>
    <t>55-04</t>
  </si>
  <si>
    <t>ต้นแบบเครื่องย่อยกิ่งไม้แบบลากจูง</t>
  </si>
  <si>
    <t>55-05</t>
  </si>
  <si>
    <t>ต้นแบบรถกระบะเท 1.5 ตัน 3 ทิศทาง</t>
  </si>
  <si>
    <t>อุปกรณ์อัดฉีดที่มีปั๊มลมขนาด 0-50 CFM</t>
  </si>
  <si>
    <t>รถบรรทุกเครื่องจักร 10 ล้อ</t>
  </si>
  <si>
    <t>รถบรรทุกขนาด 6 ตัน 6 ล้อติดเครนแบบตรง</t>
  </si>
  <si>
    <t>รถบรรทุกขนาด 4 ตัน 6 ล้อติดเครนแบบตรง (พัฒนาฯ)</t>
  </si>
  <si>
    <t>รถส่งสายพาน</t>
  </si>
  <si>
    <t>รถยกขนาด 25 ตันใช้ไฮดรอลิค</t>
  </si>
  <si>
    <t xml:space="preserve">รถขุดไฮโดรลิคล้อยางขนาดไม่น้อยกว่า 17 ตัน </t>
  </si>
  <si>
    <t>รถขุดไฮดรอลิคตีนตะขาบขนาดไม่น้อยกว่า 18 ตัน</t>
  </si>
  <si>
    <t>รถขุดไฮดรอลิคตีนตะขาบขนาดไม่น้อยกว่า 22 ตัน</t>
  </si>
  <si>
    <t>รถขุดไฮดรอลิคตีนตะขาบขนาดไม่น้อยกว่า 3 ตัน</t>
  </si>
  <si>
    <t>รถขุดไฮดรอลิคตีนตะขาบขนาดไม่น้อยกว่า 5 ตัน</t>
  </si>
  <si>
    <t>รถขุดไฮโดรลิคล้อยางขนาดไม่น้อยกว่า 5 ตัน</t>
  </si>
  <si>
    <t>รถขุดไฮดรอลิคตีนตะขาบขนาดไม่น้อยกว่า 12 ตัน</t>
  </si>
  <si>
    <t>เครื่อง hot mobile recycling</t>
  </si>
  <si>
    <t>04-6</t>
  </si>
  <si>
    <t>09-2</t>
  </si>
  <si>
    <t>15-9</t>
  </si>
  <si>
    <t>20-5</t>
  </si>
  <si>
    <t>22-3</t>
  </si>
  <si>
    <t>24-1</t>
  </si>
  <si>
    <t>28-2</t>
  </si>
  <si>
    <t>28-3</t>
  </si>
  <si>
    <t>31-7</t>
  </si>
  <si>
    <t>46-3</t>
  </si>
  <si>
    <t>53-1</t>
  </si>
  <si>
    <t>54-1</t>
  </si>
  <si>
    <t>58-1</t>
  </si>
  <si>
    <t>68-2</t>
  </si>
  <si>
    <t>15-3</t>
  </si>
  <si>
    <t>48-3</t>
  </si>
  <si>
    <t>52-3</t>
  </si>
  <si>
    <t>รหัสประเภท2</t>
  </si>
  <si>
    <t>จำนวน
(คัน/เครื่อง)</t>
  </si>
  <si>
    <t>แขวงทางหลวง</t>
  </si>
  <si>
    <t>หมวดทางหลวง</t>
  </si>
  <si>
    <t>ประเภทเครื่องจักร</t>
  </si>
  <si>
    <t>รวมงานปฏิบัติการ</t>
  </si>
  <si>
    <t>ลำ
ดับ</t>
  </si>
  <si>
    <t>74-4</t>
  </si>
  <si>
    <t>รถบรรทุกขนาด 4 ตัน 6 ล้อติดเครนแบบตรง</t>
  </si>
  <si>
    <t>กลุ่มประเภท</t>
  </si>
  <si>
    <t>55-1</t>
  </si>
  <si>
    <t>55-2</t>
  </si>
  <si>
    <t>55-3</t>
  </si>
  <si>
    <t>55-4</t>
  </si>
  <si>
    <t>55-5</t>
  </si>
  <si>
    <t>รวมเครื่องจักรทั้งหมดของหน่วยงาน</t>
  </si>
  <si>
    <t>ข้อมูลหน่วยงาน</t>
  </si>
  <si>
    <t>รหัสหน่วยงาน</t>
  </si>
  <si>
    <t>แขวงทางหลวงแพร่</t>
  </si>
  <si>
    <t>จำนวนหมวดทางหลวงในสังกัด</t>
  </si>
  <si>
    <t>งบประมาณปี 2565</t>
  </si>
  <si>
    <t>ค่าเช่าเครื่องจักรเฉลี่ยปี 62-64</t>
  </si>
  <si>
    <t>รวมค่าเช่าเครื่องจักรกลทั้งหมด</t>
  </si>
  <si>
    <t>สรุปผลการสำรวจความต้องการของหน่วยงาน</t>
  </si>
  <si>
    <t>คำชี้แจง</t>
  </si>
  <si>
    <t>ชื่อหน่วยงาน</t>
  </si>
  <si>
    <t>2. การจัดหาเครื่องจักรกลตามความต้องการต้องพิจารณาข้อมูลส่วนอื่นประกอบ ซึ่งอาจจะไม่ตรงความต้องการของหน่วยงานทั้งหมด</t>
  </si>
  <si>
    <t xml:space="preserve">3. การกรอกข้อมูล </t>
  </si>
  <si>
    <t>รหัส
หน่วยงาน</t>
  </si>
  <si>
    <t>ค่าเช่า
ปี 2562</t>
  </si>
  <si>
    <t>ค่าเช่า
ปี 2563</t>
  </si>
  <si>
    <t>ค่าเช่า
ปี 2564</t>
  </si>
  <si>
    <t>ผลเฉลี่ย
ค่าเช่า 2562 - 2564</t>
  </si>
  <si>
    <t>สำนักงานทางหลวงที่ 1 (เชียงใหม่)</t>
  </si>
  <si>
    <t>แขวงทางหลวงเชียงใหม่ที่ 1</t>
  </si>
  <si>
    <t>แขวงทางหลวงเชียงใหม่ที่ 2</t>
  </si>
  <si>
    <t>แขวงทางหลวงลำปางที่1</t>
  </si>
  <si>
    <t>แขวงทางหลวงลำพูน</t>
  </si>
  <si>
    <t>แขวงทางหลวงแม่ฮ่องสอน</t>
  </si>
  <si>
    <t>แขวงทางหลวงเชียงใหม่ที่ 3</t>
  </si>
  <si>
    <t>แขวงทางหลวงลำปางที่ 2</t>
  </si>
  <si>
    <t>สำนักงานทางหลวงที่ 2 (แพร่)</t>
  </si>
  <si>
    <t>แขวงทางหลวงเชียงรายที่ 1</t>
  </si>
  <si>
    <t>แขวงทางหลวงพะเยา</t>
  </si>
  <si>
    <t>แขวงทางหลวงน่านที่ 1</t>
  </si>
  <si>
    <t>แขวงทางหลวงเชียงรายที่ 2</t>
  </si>
  <si>
    <t>แขวงทางหลวงน่านที่ 2</t>
  </si>
  <si>
    <t>สำนักงานทางหลวงที่ 3 (สกลนคร)</t>
  </si>
  <si>
    <t>แขวงทางหลวงมุกดาหาร</t>
  </si>
  <si>
    <t>แขวงทางหลวงสกลนครที่ 1</t>
  </si>
  <si>
    <t>แขวงทางหลวงสกลนครที่ 2</t>
  </si>
  <si>
    <t>แขวงทางหลวงบึงกาฬ</t>
  </si>
  <si>
    <t>แขวงทางหลวงนครพนม</t>
  </si>
  <si>
    <t>แขวงทางหลวงหนองคาย</t>
  </si>
  <si>
    <t>สำนักงานทางหลวงที่ 4 (ตาก)</t>
  </si>
  <si>
    <t>แขวงทางหลวงตากที่ 1</t>
  </si>
  <si>
    <t>แขวงทางหลวงตากที่ 2</t>
  </si>
  <si>
    <t>แขวงทางหลวงกำแพงเพชร</t>
  </si>
  <si>
    <t>แขวงทางหลวงสุโขทัย</t>
  </si>
  <si>
    <t>สำนักงานทางหลวงที่ 5 (พิษณุโลก)</t>
  </si>
  <si>
    <t>แขวงทางหลวงพิษณุโลกที่1</t>
  </si>
  <si>
    <t>แขวงทางหลวงพิษณุโลกที่ 2</t>
  </si>
  <si>
    <t>แขวงทางหลวงพิจิตร</t>
  </si>
  <si>
    <t>แขวงทางหลวงอุตรดิตถ์ที่ 1</t>
  </si>
  <si>
    <t>แขวงทางหลวงอุตรดิตถ์ที่ 2</t>
  </si>
  <si>
    <t>สำนักงานทางหลวงที่ 6 (เพชรบูรณ์)</t>
  </si>
  <si>
    <t>แขวงทางหลวงเพชรบูรณ์ที่ 1</t>
  </si>
  <si>
    <t>แขวงทางหลวงเพชรบูรณ์ที่ 2</t>
  </si>
  <si>
    <t>แขวงทางหลวงเลยที่ 1</t>
  </si>
  <si>
    <t>แขวงทางหลวงเลยที่ 2</t>
  </si>
  <si>
    <t>แขวงทางหลวงหนองบัวลำภู</t>
  </si>
  <si>
    <t>สำนักงานทางหลวงที่ 7 (ขอนแก่น)</t>
  </si>
  <si>
    <t>แขวงทางหลวงขอนแก่นที่ 1</t>
  </si>
  <si>
    <t>แขวงทางหลวงอุดรธานีที่ 1</t>
  </si>
  <si>
    <t>แขวงทางหลวงอุดรธานีที่ 2</t>
  </si>
  <si>
    <t>แขวงทางหลวงชัยภูมิ</t>
  </si>
  <si>
    <t>แขวงทางหลวงขอนแก่นที่ 2</t>
  </si>
  <si>
    <t>แขวงทางหลวงขอนแก่นที่ 3</t>
  </si>
  <si>
    <t>สำนักงานทางหลวงที่ 8 (มหาสารคาม)</t>
  </si>
  <si>
    <t>แขวงทางหลวงมหาสารคาม</t>
  </si>
  <si>
    <t>แขวงทางหลวงยโสธร</t>
  </si>
  <si>
    <t>แขวงทางหลวงร้อยเอ็ด</t>
  </si>
  <si>
    <t>แขวงทางหลวงกาฬสินธุ์</t>
  </si>
  <si>
    <t>สำนักงานทางหลวงที่ 9 (อุบลราชธานี)</t>
  </si>
  <si>
    <t>แขวงทางหลวงอุบลราชธานีที่ 1</t>
  </si>
  <si>
    <t>แขวงทางหลวงอุบลราชธานีที่ 2</t>
  </si>
  <si>
    <t>แขวงทางหลวงอำนาจเจริญ</t>
  </si>
  <si>
    <t>แขวงทางหลวงศรีสะเกษที่ 1</t>
  </si>
  <si>
    <t>แขวงทางหลวงศรีสะเกษที่ 2</t>
  </si>
  <si>
    <t>แขวงทางหลวงสุรินทร์</t>
  </si>
  <si>
    <t>สำนักงานทางหลวงที่ 10 (นครราชสีมา)</t>
  </si>
  <si>
    <t>แขวงทางหลวงนครราชสีมาที่ 1</t>
  </si>
  <si>
    <t>แขวงทางหลวงนครราชสีมาที่ 2</t>
  </si>
  <si>
    <t>แขวงทางหลวงนครราชสีมาที่ 3</t>
  </si>
  <si>
    <t>แขวงทางหลวงบุรีรัมย์</t>
  </si>
  <si>
    <t>แขวงทางหลวงปราจีนบุรี</t>
  </si>
  <si>
    <t>แขวงทางหลวงสระแก้ว</t>
  </si>
  <si>
    <t>สำนักงานทางหลวงที่ 11 (ลพบุรี)</t>
  </si>
  <si>
    <t>แขวงทางหลวงลพบุรีที่ 1</t>
  </si>
  <si>
    <t>แขวงทางหลวงสระบุรี</t>
  </si>
  <si>
    <t>แขวงทางหลวงสิงห์บุรี</t>
  </si>
  <si>
    <t>แขวงทางหลวงลพบุรีที่ 2</t>
  </si>
  <si>
    <t>แขวงทางหลวงนครสวรรค์ที่ 1</t>
  </si>
  <si>
    <t>แขวงทางหลวงนครสวรรค์ที่ 2</t>
  </si>
  <si>
    <t>สำนักงานทางหลวงที่ 12 (สุพรรณบุรี)</t>
  </si>
  <si>
    <t>แขวงทางหลวงสุพรรณบุรีที่ 1</t>
  </si>
  <si>
    <t>แขวงทางหลวงกาญจนบุรี</t>
  </si>
  <si>
    <t>แขวงทางหลวงสุพรรณบุรี (ที่ 2)</t>
  </si>
  <si>
    <t>แขวงทางหลวงชัยนาท</t>
  </si>
  <si>
    <t>แขวงทางหลวงอุทัยธานี</t>
  </si>
  <si>
    <t>แขวงทางหลวงอ่างทอง</t>
  </si>
  <si>
    <t>สำนักงานทางหลวงที่ 13 (กรุงเทพฯ)</t>
  </si>
  <si>
    <t>แขวงทางหลวงกรุงเทพ</t>
  </si>
  <si>
    <t>แขวงทางหลวงอยุธยา</t>
  </si>
  <si>
    <t>แขวงทางหลวงนครนายก</t>
  </si>
  <si>
    <t>แขวงทางหลวงสมุทรสาคร</t>
  </si>
  <si>
    <t>แขวงทางหลวงปทุมธานี</t>
  </si>
  <si>
    <t>แขวงทางหลวงสมุทรปราการ</t>
  </si>
  <si>
    <t>แขวงทางหลวงนนทบุรี</t>
  </si>
  <si>
    <t>แขวงทางหลวงธนบุรี</t>
  </si>
  <si>
    <t>สำนักงานทางหลวงที่ 14 (ชลบุรี)</t>
  </si>
  <si>
    <t>แขวงทางหลวงฉะเชิงเทรา</t>
  </si>
  <si>
    <t>แขวงทางหลวงชลบุรีที่ 1</t>
  </si>
  <si>
    <t>แขวงทางหลวงจันทบุรี</t>
  </si>
  <si>
    <t>แขวงทางหลวงตราด</t>
  </si>
  <si>
    <t>แขวงทางหลวงระยอง</t>
  </si>
  <si>
    <t>แขวงทางหลวงชลบุรีที่ 2 </t>
  </si>
  <si>
    <t>สำนักงานทางหลวงที่ 15 (ประจวบคีรีขันธ์)</t>
  </si>
  <si>
    <t>แขวงทางหลวงชุมพร</t>
  </si>
  <si>
    <t>แขวงทางหลวงประจวบคีรีขันธ์</t>
  </si>
  <si>
    <t>แขวงทางหลวงราชบุรี</t>
  </si>
  <si>
    <t>แขวงทางหลวงนครปฐม</t>
  </si>
  <si>
    <t>แขวงทางหลวงสมุทรสงคราม</t>
  </si>
  <si>
    <t>แขวงทางหลวงเพชรบุรี</t>
  </si>
  <si>
    <t>สำนักงานทางหลวงที่ 16 (นครศรีธรรมราช)</t>
  </si>
  <si>
    <t>แขวงทางหลวงนครศรีธรรมราชที่ 1</t>
  </si>
  <si>
    <t>แขวงทางหลวงนครศรีธรรมราชที่ 2</t>
  </si>
  <si>
    <t>แขวงทางหลวงสุราษฏร์ธานีที่ 1</t>
  </si>
  <si>
    <t>แขวงทางหลวงสุราษฎร์ธานีที่ 2</t>
  </si>
  <si>
    <t>แขวงทางหลวงสุราษฎร์ธานีที่ 3</t>
  </si>
  <si>
    <t>แขวงทางหลวงพัทลุง</t>
  </si>
  <si>
    <t>สำนักงานทางหลวงที่ 17 (กระบี่)</t>
  </si>
  <si>
    <t>แขวงทางหลวงกระบี่</t>
  </si>
  <si>
    <t>แขวงทางหลวงภูเก็ต</t>
  </si>
  <si>
    <t>แขวงทางหลวงระนอง</t>
  </si>
  <si>
    <t>แขวงทางหลวงพังงา</t>
  </si>
  <si>
    <t>แขวงทางหลวงตรัง</t>
  </si>
  <si>
    <t>สำนักงานทางหลวงที่ 18 (สงขลา)</t>
  </si>
  <si>
    <t>แขวงทางหลวงสงขลาที่1</t>
  </si>
  <si>
    <t>แขวงทางหลวงสงขลาที่ 2</t>
  </si>
  <si>
    <t>แขวงทางหลวงยะลา</t>
  </si>
  <si>
    <t>แขวงทางหลวงปัตตานี</t>
  </si>
  <si>
    <t>แขวงทางหลวงนราธิวาส</t>
  </si>
  <si>
    <t>แขวงทางหลวงสตูล</t>
  </si>
  <si>
    <t>หมวดทางหลวง
ในสังกัด</t>
  </si>
  <si>
    <t>ร้อยละค่าเช่ารวมต่องบประมาณปี 2565</t>
  </si>
  <si>
    <t>แบบสำรวจความต้องการเช่าเครื่องจักรกลเงินทุนหมุนเวียนฯ ของหน่วยงานบำรุงทาง</t>
  </si>
  <si>
    <t>รวมค่าเช่าต่อปี
บาท)</t>
  </si>
  <si>
    <t xml:space="preserve">     3.1 กรอกรหัสหน่วยงาน 3 ตัว (ในช่องสีเหลือง)</t>
  </si>
  <si>
    <r>
      <t xml:space="preserve">รถปิคอัพหลังคาอลูมิเนียม </t>
    </r>
    <r>
      <rPr>
        <u/>
        <sz val="16"/>
        <color theme="1"/>
        <rFont val="TH SarabunPSK"/>
        <family val="2"/>
      </rPr>
      <t>(รหัส m) สำหรับงานเครื่องกล</t>
    </r>
  </si>
  <si>
    <r>
      <t xml:space="preserve">รถปิคอัพสองตอน </t>
    </r>
    <r>
      <rPr>
        <u/>
        <sz val="16"/>
        <color theme="1"/>
        <rFont val="TH SarabunPSK"/>
        <family val="2"/>
      </rPr>
      <t>(รหัส m) สำหรับงานเครื่องกล</t>
    </r>
  </si>
  <si>
    <r>
      <t xml:space="preserve">เครื่องอัดลมสูบยาง </t>
    </r>
    <r>
      <rPr>
        <u/>
        <sz val="16"/>
        <color theme="1"/>
        <rFont val="TH SarabunPSK"/>
        <family val="2"/>
      </rPr>
      <t>(รหัส m)</t>
    </r>
  </si>
  <si>
    <r>
      <t xml:space="preserve">เครื่องเชื่อมไฟฟ้า </t>
    </r>
    <r>
      <rPr>
        <u/>
        <sz val="16"/>
        <color theme="1"/>
        <rFont val="TH SarabunPSK"/>
        <family val="2"/>
      </rPr>
      <t>(รหัส m)</t>
    </r>
  </si>
  <si>
    <r>
      <t xml:space="preserve">หางลาก </t>
    </r>
    <r>
      <rPr>
        <u/>
        <sz val="16"/>
        <color theme="1"/>
        <rFont val="TH SarabunPSK"/>
        <family val="2"/>
      </rPr>
      <t>(รหัส m)</t>
    </r>
  </si>
  <si>
    <r>
      <t xml:space="preserve">หางลาก ขนาด 5-10 ตัน </t>
    </r>
    <r>
      <rPr>
        <u/>
        <sz val="16"/>
        <color theme="1"/>
        <rFont val="TH SarabunPSK"/>
        <family val="2"/>
      </rPr>
      <t>(รหัส m)</t>
    </r>
  </si>
  <si>
    <r>
      <t>รถบริการอัดฉีดขนาดไม่น้อยกว่า 1 ตัน</t>
    </r>
    <r>
      <rPr>
        <u/>
        <sz val="16"/>
        <color theme="1"/>
        <rFont val="TH SarabunPSK"/>
        <family val="2"/>
      </rPr>
      <t xml:space="preserve"> (รหัส m)</t>
    </r>
  </si>
  <si>
    <r>
      <t xml:space="preserve">รถลาก(เฉพาะหัวลาก) </t>
    </r>
    <r>
      <rPr>
        <u/>
        <sz val="16"/>
        <color theme="1"/>
        <rFont val="TH SarabunPSK"/>
        <family val="2"/>
      </rPr>
      <t>(รหัส m)</t>
    </r>
  </si>
  <si>
    <r>
      <t xml:space="preserve">รถบรรทุกเครื่องจักร 12 ล้อ </t>
    </r>
    <r>
      <rPr>
        <u/>
        <sz val="16"/>
        <color theme="1"/>
        <rFont val="TH SarabunPSK"/>
        <family val="2"/>
      </rPr>
      <t>(รหัส m)</t>
    </r>
  </si>
  <si>
    <r>
      <t>รถบรรทุกเครื่องจักร 10 ล้อ</t>
    </r>
    <r>
      <rPr>
        <u/>
        <sz val="16"/>
        <color theme="1"/>
        <rFont val="TH SarabunPSK"/>
        <family val="2"/>
      </rPr>
      <t xml:space="preserve"> (รหัส m)</t>
    </r>
  </si>
  <si>
    <t>อัตราค่าเช่าเป้าหมายต่อปี</t>
  </si>
  <si>
    <t>จำนวนที่ต้องมีตามกรอบ</t>
  </si>
  <si>
    <t>หมายเหตุ</t>
  </si>
  <si>
    <t>1. กลุ่มประเภทเครื่องจักรกลของเงินทุนหมุนเวียนฯ มีดังนี้</t>
  </si>
  <si>
    <t>A = กลุ่ม อุปกรณ์/เครื่องจักรขนาดเล็ก</t>
  </si>
  <si>
    <t>B = กลุ่ม ยานพาหนะ</t>
  </si>
  <si>
    <t>C = กลุ่ม รถบรรทุกและขนส่ง</t>
  </si>
  <si>
    <t>D = กลุ่ม เครื่องจักรกลหนัก</t>
  </si>
  <si>
    <t>กลุ่มยานพาหนะ 
(B)</t>
  </si>
  <si>
    <t>กลุ่มเครื่องจักรเล็ก
 (A)</t>
  </si>
  <si>
    <t>กลุ่มรถบรรทุก และขนส่ง ©</t>
  </si>
  <si>
    <t>กลุ่มเครื่องจักรกล (D)</t>
  </si>
  <si>
    <t>อัตราค่าเช่า
เป้าหมายต่อปี
 (บาท)</t>
  </si>
  <si>
    <t>1. เป็นการสำรวจความต้องการเช่าครื่องจักรกลของหน่วยงานเพื่อใช้เป็นข้อมูลในการนำไปวิเคราะห์จัดทำกรอบอัตรากำลังเครื่องจักรกล</t>
  </si>
  <si>
    <t>รวมกลุ่มที่หน่วยงานเสนอความต้องการเพิ่มเติม</t>
  </si>
  <si>
    <t>Conditional Formatting</t>
  </si>
  <si>
    <t>งบประมาณจัดสรร ปี 2565</t>
  </si>
  <si>
    <t>รายปี</t>
  </si>
  <si>
    <t>4. อัตราค่าเช่าเป้าหมายต่อปี เป็นอัตราค่าเช่าเฉลี่ยโดยถ่วงน้ำหนักจากจำนวนเครื่องจักรที่มีอยู่ และเป็นค่าเช่าในการถือครองเครื่องจักรไว้</t>
  </si>
  <si>
    <t>กลุ่มที่หน่วยงานเสนอความต้องการเพิ่มเติม</t>
  </si>
  <si>
    <t>สัญญาเช่าแบบรายปี
(บาท)</t>
  </si>
  <si>
    <t>สัญญาเช่าแบบรายเดือน (บาท)</t>
  </si>
  <si>
    <t>กรอกความต้องการเช่าใช้ของหน่วยงาน</t>
  </si>
  <si>
    <r>
      <t xml:space="preserve">หากเลือก </t>
    </r>
    <r>
      <rPr>
        <b/>
        <u/>
        <sz val="16"/>
        <color rgb="FFFF0000"/>
        <rFont val="TH SarabunPSK"/>
        <family val="2"/>
      </rPr>
      <t>รายเดือน</t>
    </r>
    <r>
      <rPr>
        <sz val="16"/>
        <color theme="1"/>
        <rFont val="TH SarabunPSK"/>
        <family val="2"/>
      </rPr>
      <t xml:space="preserve">
โปรดระบุจำนวนเดือนที่คาดว่าจะเช่าใช้งาน</t>
    </r>
  </si>
  <si>
    <t>รวมค่าเช่า/คัน</t>
  </si>
  <si>
    <t>กรอกจำนวนเครื่องจักรความต้องการของผู้เช่า</t>
  </si>
  <si>
    <t>สัญญารายปี</t>
  </si>
  <si>
    <t>สัญญารายเดือน</t>
  </si>
  <si>
    <t>ค่าเช่ารายปี</t>
  </si>
  <si>
    <t>ค่าเช่ารายเดือน</t>
  </si>
  <si>
    <r>
      <t xml:space="preserve">     3.2 กรอกจำนวนเครื่องจักรกล </t>
    </r>
    <r>
      <rPr>
        <u/>
        <sz val="16"/>
        <color theme="1"/>
        <rFont val="TH SarabunPSK"/>
        <family val="2"/>
      </rPr>
      <t>กรณีแขวงทางหลวงให้กรอกในช่องหมวดทางหลวงด้วย</t>
    </r>
  </si>
  <si>
    <r>
      <t xml:space="preserve">     3.3 กรณีมีความต้องการเครื่องจักรกลอื่นที่ไม่มีในงานเงินทุนหมุนเวียนฯ สามารถกรอกชื่อเครื่องจักรกลและจำนวนได้ที่ช่อง </t>
    </r>
    <r>
      <rPr>
        <u/>
        <sz val="16"/>
        <color theme="1"/>
        <rFont val="TH SarabunPSK"/>
        <family val="2"/>
      </rPr>
      <t>กลุ่มที่หน่วยงานเสนอความต้องการเพิ่มเติม</t>
    </r>
  </si>
  <si>
    <t>ประเภท
การบังคับเช่า</t>
  </si>
  <si>
    <t>อัตราค่าเช่าเครื่องจักรกล
(พิจารณาโดยการถ่วงน้ำหนักจากจำนวนเครื่องจักรที่มีอยู่)</t>
  </si>
  <si>
    <t>หน่วยงานเลือก
ทำสัญญาเช่าแบบ
รายปีหรือรายเดือน</t>
  </si>
  <si>
    <t>หน่วยงาน</t>
  </si>
  <si>
    <t>ลำดับ
ที่</t>
  </si>
  <si>
    <t>จำนวน
หมวดฯ</t>
  </si>
  <si>
    <t>ค่าเช่าเครื่องจักรกล
ปี 2565
(บาท)</t>
  </si>
  <si>
    <t>ร้อยละค่าเช่าเครื่องจักรกล
ต่องบบำรุงปกติปี 2565</t>
  </si>
  <si>
    <t>งบบำรุงปกติ
ปี 2565
(บาท)</t>
  </si>
  <si>
    <t>ค่าเช่าเครื่องจักรกลเฉลี่ย
ปี 2562-2564
(บาท)</t>
  </si>
  <si>
    <t>'ขท. (1)'!</t>
  </si>
  <si>
    <t>$L$4</t>
  </si>
  <si>
    <t>$L$5</t>
  </si>
  <si>
    <t>$L$6</t>
  </si>
  <si>
    <t>$L$8</t>
  </si>
  <si>
    <t>$L$7</t>
  </si>
  <si>
    <t>$R$4</t>
  </si>
  <si>
    <t>$R$5</t>
  </si>
  <si>
    <t>'สทล.'!</t>
  </si>
  <si>
    <t>'ขท. (2)'!</t>
  </si>
  <si>
    <t>'ขท. (3)'!</t>
  </si>
  <si>
    <t>'ขท. (4)'!</t>
  </si>
  <si>
    <t>'ขท. (5)'!</t>
  </si>
  <si>
    <t>'ขท. (6)'!</t>
  </si>
  <si>
    <t>'ขท. (7)'!</t>
  </si>
  <si>
    <t>'ขท. (8)'!</t>
  </si>
  <si>
    <t>'ขท. (9)'!</t>
  </si>
  <si>
    <t>'ขท. (10)'!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</si>
</sst>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23" x14ac:knownFonts="1">
    <font>
      <sz val="10"/>
      <color theme="1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sz val="16"/>
      <name val="CordiaUPC"/>
      <family val="2"/>
    </font>
    <font>
      <sz val="10"/>
      <name val="Arial"/>
      <family val="2"/>
    </font>
    <font>
      <sz val="11"/>
      <color theme="1"/>
      <name val="Tahoma"/>
      <family val="2"/>
      <charset val="222"/>
    </font>
    <font>
      <sz val="8"/>
      <name val="Tahoma"/>
      <family val="2"/>
      <charset val="222"/>
    </font>
    <font>
      <sz val="11"/>
      <color theme="1"/>
      <name val="Tahoma"/>
      <family val="2"/>
      <scheme val="minor"/>
    </font>
    <font>
      <sz val="16"/>
      <name val="AngsanaUPC"/>
      <family val="1"/>
    </font>
    <font>
      <b/>
      <u val="double"/>
      <sz val="18"/>
      <color theme="1"/>
      <name val="TH SarabunPSK"/>
      <family val="2"/>
    </font>
    <font>
      <b/>
      <sz val="16"/>
      <color theme="2" tint="-0.89999084444715716"/>
      <name val="TH SarabunPSK"/>
      <family val="2"/>
    </font>
    <font>
      <b/>
      <sz val="16"/>
      <color rgb="FFC00000"/>
      <name val="TH SarabunPSK"/>
      <family val="2"/>
    </font>
    <font>
      <b/>
      <sz val="11"/>
      <color rgb="FFC00000"/>
      <name val="Tahoma"/>
      <family val="2"/>
      <scheme val="minor"/>
    </font>
    <font>
      <sz val="16"/>
      <color rgb="FFC00000"/>
      <name val="TH SarabunPSK"/>
      <family val="2"/>
    </font>
    <font>
      <u/>
      <sz val="16"/>
      <color theme="1"/>
      <name val="TH SarabunPSK"/>
      <family val="2"/>
    </font>
    <font>
      <b/>
      <u/>
      <sz val="16"/>
      <color rgb="FFFF0000"/>
      <name val="TH SarabunPSK"/>
      <family val="2"/>
    </font>
    <font>
      <sz val="16"/>
      <color theme="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9" fillId="0" borderId="0"/>
    <xf numFmtId="0" fontId="10" fillId="0" borderId="0"/>
    <xf numFmtId="0" fontId="1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13" fillId="0" borderId="0"/>
    <xf numFmtId="0" fontId="1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4" fillId="0" borderId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8" fontId="10" fillId="0" borderId="0" applyFont="0" applyFill="0" applyBorder="0" applyAlignment="0" applyProtection="0"/>
    <xf numFmtId="0" fontId="1" fillId="0" borderId="0"/>
  </cellStyleXfs>
  <cellXfs count="20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/>
    <xf numFmtId="0" fontId="13" fillId="0" borderId="0" xfId="10"/>
    <xf numFmtId="0" fontId="16" fillId="7" borderId="1" xfId="20" applyNumberFormat="1" applyFont="1" applyFill="1" applyBorder="1" applyAlignment="1">
      <alignment horizontal="center" vertical="top" wrapText="1"/>
    </xf>
    <xf numFmtId="0" fontId="4" fillId="5" borderId="1" xfId="20" applyNumberFormat="1" applyFont="1" applyFill="1" applyBorder="1" applyAlignment="1">
      <alignment horizontal="center" vertical="top" wrapText="1"/>
    </xf>
    <xf numFmtId="0" fontId="16" fillId="4" borderId="1" xfId="20" applyNumberFormat="1" applyFont="1" applyFill="1" applyBorder="1" applyAlignment="1">
      <alignment horizontal="center" vertical="top" wrapText="1"/>
    </xf>
    <xf numFmtId="0" fontId="5" fillId="0" borderId="1" xfId="21" applyNumberFormat="1" applyFont="1" applyFill="1" applyBorder="1" applyAlignment="1">
      <alignment horizontal="center" vertical="center"/>
    </xf>
    <xf numFmtId="3" fontId="5" fillId="0" borderId="1" xfId="10" applyNumberFormat="1" applyFont="1" applyFill="1" applyBorder="1" applyAlignment="1">
      <alignment horizontal="center" vertical="center"/>
    </xf>
    <xf numFmtId="0" fontId="8" fillId="0" borderId="1" xfId="21" applyNumberFormat="1" applyFont="1" applyFill="1" applyBorder="1" applyAlignment="1">
      <alignment horizontal="center" vertical="center"/>
    </xf>
    <xf numFmtId="0" fontId="5" fillId="0" borderId="0" xfId="10" applyFont="1" applyAlignment="1">
      <alignment horizontal="center"/>
    </xf>
    <xf numFmtId="3" fontId="5" fillId="0" borderId="1" xfId="2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7" borderId="1" xfId="0" applyFont="1" applyFill="1" applyBorder="1" applyAlignment="1" applyProtection="1">
      <alignment horizontal="center"/>
      <protection hidden="1"/>
    </xf>
    <xf numFmtId="0" fontId="4" fillId="7" borderId="3" xfId="0" applyFont="1" applyFill="1" applyBorder="1" applyAlignment="1" applyProtection="1">
      <alignment horizontal="center"/>
      <protection hidden="1"/>
    </xf>
    <xf numFmtId="0" fontId="4" fillId="3" borderId="1" xfId="10" applyFont="1" applyFill="1" applyBorder="1" applyAlignment="1">
      <alignment horizontal="center"/>
    </xf>
    <xf numFmtId="43" fontId="4" fillId="3" borderId="1" xfId="12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7" fillId="0" borderId="1" xfId="10" applyFont="1" applyFill="1" applyBorder="1" applyAlignment="1">
      <alignment horizontal="center"/>
    </xf>
    <xf numFmtId="0" fontId="17" fillId="0" borderId="0" xfId="10" applyFont="1" applyFill="1" applyAlignment="1">
      <alignment horizontal="center"/>
    </xf>
    <xf numFmtId="0" fontId="18" fillId="0" borderId="0" xfId="10" applyFont="1" applyFill="1"/>
    <xf numFmtId="0" fontId="5" fillId="0" borderId="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Protection="1">
      <protection hidden="1"/>
    </xf>
    <xf numFmtId="43" fontId="5" fillId="0" borderId="0" xfId="1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87" fontId="7" fillId="0" borderId="0" xfId="1" applyNumberFormat="1" applyFont="1" applyFill="1" applyBorder="1" applyAlignment="1" applyProtection="1">
      <alignment horizontal="center" vertical="center"/>
      <protection hidden="1"/>
    </xf>
    <xf numFmtId="43" fontId="7" fillId="0" borderId="0" xfId="1" applyFont="1" applyFill="1" applyBorder="1" applyAlignment="1" applyProtection="1">
      <alignment horizontal="center"/>
      <protection hidden="1"/>
    </xf>
    <xf numFmtId="43" fontId="5" fillId="0" borderId="0" xfId="1" applyFont="1" applyFill="1" applyBorder="1" applyProtection="1"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43" fontId="5" fillId="0" borderId="0" xfId="1" applyFont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43" fontId="5" fillId="0" borderId="0" xfId="1" applyFont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43" fontId="5" fillId="0" borderId="0" xfId="1" applyFont="1" applyBorder="1" applyProtection="1">
      <protection hidden="1"/>
    </xf>
    <xf numFmtId="0" fontId="5" fillId="0" borderId="1" xfId="0" applyFont="1" applyBorder="1" applyProtection="1">
      <protection hidden="1"/>
    </xf>
    <xf numFmtId="43" fontId="5" fillId="0" borderId="1" xfId="1" applyFont="1" applyBorder="1" applyProtection="1"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Protection="1">
      <protection hidden="1"/>
    </xf>
    <xf numFmtId="0" fontId="4" fillId="7" borderId="10" xfId="0" applyFont="1" applyFill="1" applyBorder="1" applyAlignment="1" applyProtection="1">
      <alignment horizontal="center"/>
      <protection hidden="1"/>
    </xf>
    <xf numFmtId="187" fontId="4" fillId="7" borderId="1" xfId="0" applyNumberFormat="1" applyFont="1" applyFill="1" applyBorder="1" applyAlignment="1" applyProtection="1">
      <alignment horizontal="center"/>
      <protection hidden="1"/>
    </xf>
    <xf numFmtId="43" fontId="4" fillId="7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quotePrefix="1" applyFont="1" applyBorder="1" applyAlignment="1" applyProtection="1">
      <alignment horizontal="center" vertical="center"/>
      <protection hidden="1"/>
    </xf>
    <xf numFmtId="16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left"/>
      <protection hidden="1"/>
    </xf>
    <xf numFmtId="16" fontId="5" fillId="0" borderId="0" xfId="0" quotePrefix="1" applyNumberFormat="1" applyFont="1" applyProtection="1">
      <protection hidden="1"/>
    </xf>
    <xf numFmtId="16" fontId="5" fillId="0" borderId="1" xfId="0" quotePrefix="1" applyNumberFormat="1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Protection="1"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4" fillId="7" borderId="1" xfId="0" applyNumberFormat="1" applyFont="1" applyFill="1" applyBorder="1" applyAlignment="1" applyProtection="1">
      <alignment horizontal="center" vertical="center"/>
      <protection hidden="1"/>
    </xf>
    <xf numFmtId="0" fontId="4" fillId="7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Protection="1"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left"/>
      <protection hidden="1"/>
    </xf>
    <xf numFmtId="0" fontId="5" fillId="7" borderId="3" xfId="0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43" fontId="5" fillId="0" borderId="0" xfId="1" applyFont="1" applyAlignment="1" applyProtection="1">
      <alignment horizontal="center" vertical="center"/>
      <protection hidden="1"/>
    </xf>
    <xf numFmtId="43" fontId="5" fillId="0" borderId="0" xfId="0" applyNumberFormat="1" applyFont="1" applyAlignment="1" applyProtection="1">
      <alignment horizontal="center" vertical="center"/>
      <protection hidden="1"/>
    </xf>
    <xf numFmtId="187" fontId="4" fillId="3" borderId="1" xfId="1" applyNumberFormat="1" applyFont="1" applyFill="1" applyBorder="1" applyAlignment="1">
      <alignment horizontal="center"/>
    </xf>
    <xf numFmtId="187" fontId="5" fillId="0" borderId="1" xfId="1" applyNumberFormat="1" applyFont="1" applyFill="1" applyBorder="1" applyAlignment="1">
      <alignment horizontal="center" vertical="center"/>
    </xf>
    <xf numFmtId="0" fontId="17" fillId="0" borderId="0" xfId="10" applyFont="1" applyFill="1"/>
    <xf numFmtId="0" fontId="5" fillId="0" borderId="0" xfId="10" applyFont="1"/>
    <xf numFmtId="0" fontId="4" fillId="0" borderId="0" xfId="10" applyFont="1" applyAlignment="1">
      <alignment wrapText="1"/>
    </xf>
    <xf numFmtId="0" fontId="7" fillId="5" borderId="5" xfId="0" applyFont="1" applyFill="1" applyBorder="1" applyAlignment="1" applyProtection="1">
      <alignment horizontal="centerContinuous" vertical="center"/>
      <protection hidden="1"/>
    </xf>
    <xf numFmtId="0" fontId="7" fillId="5" borderId="4" xfId="0" applyFont="1" applyFill="1" applyBorder="1" applyAlignment="1" applyProtection="1">
      <alignment horizontal="centerContinuous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7" fillId="5" borderId="6" xfId="0" applyFont="1" applyFill="1" applyBorder="1" applyAlignment="1" applyProtection="1">
      <alignment horizontal="centerContinuous" vertical="center"/>
      <protection hidden="1"/>
    </xf>
    <xf numFmtId="43" fontId="5" fillId="0" borderId="1" xfId="1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Alignment="1" applyProtection="1">
      <alignment horizontal="centerContinuous" vertical="center" wrapText="1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87" fontId="5" fillId="7" borderId="4" xfId="1" applyNumberFormat="1" applyFont="1" applyFill="1" applyBorder="1" applyAlignment="1" applyProtection="1">
      <alignment horizontal="center" vertical="center"/>
      <protection hidden="1"/>
    </xf>
    <xf numFmtId="187" fontId="5" fillId="7" borderId="6" xfId="1" applyNumberFormat="1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10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6" fillId="7" borderId="1" xfId="3" applyFont="1" applyFill="1" applyBorder="1" applyAlignment="1">
      <alignment horizontal="center" vertical="center" wrapText="1"/>
    </xf>
    <xf numFmtId="0" fontId="6" fillId="7" borderId="3" xfId="3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187" fontId="5" fillId="0" borderId="4" xfId="1" applyNumberFormat="1" applyFont="1" applyFill="1" applyBorder="1"/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/>
    <xf numFmtId="3" fontId="5" fillId="0" borderId="1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6" fillId="8" borderId="1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vertical="top"/>
      <protection hidden="1"/>
    </xf>
    <xf numFmtId="187" fontId="5" fillId="7" borderId="4" xfId="1" applyNumberFormat="1" applyFont="1" applyFill="1" applyBorder="1" applyAlignment="1" applyProtection="1">
      <alignment horizontal="center" vertical="center"/>
      <protection hidden="1"/>
    </xf>
    <xf numFmtId="187" fontId="5" fillId="7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10" xfId="0" applyFont="1" applyFill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7" borderId="5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187" fontId="5" fillId="0" borderId="1" xfId="1" applyNumberFormat="1" applyFont="1" applyBorder="1" applyAlignment="1" applyProtection="1">
      <alignment horizontal="center" vertical="top"/>
      <protection hidden="1"/>
    </xf>
    <xf numFmtId="0" fontId="4" fillId="12" borderId="1" xfId="0" applyFont="1" applyFill="1" applyBorder="1" applyAlignment="1" applyProtection="1">
      <alignment horizontal="centerContinuous" vertical="top"/>
      <protection hidden="1"/>
    </xf>
    <xf numFmtId="0" fontId="4" fillId="0" borderId="1" xfId="0" applyFont="1" applyFill="1" applyBorder="1" applyAlignment="1" applyProtection="1">
      <alignment horizontal="centerContinuous" vertical="top"/>
      <protection hidden="1"/>
    </xf>
    <xf numFmtId="187" fontId="4" fillId="0" borderId="1" xfId="1" applyNumberFormat="1" applyFont="1" applyFill="1" applyBorder="1" applyAlignment="1" applyProtection="1">
      <alignment horizontal="center" vertical="top"/>
      <protection hidden="1"/>
    </xf>
    <xf numFmtId="43" fontId="4" fillId="0" borderId="1" xfId="1" applyFont="1" applyFill="1" applyBorder="1" applyAlignment="1" applyProtection="1">
      <alignment horizontal="center" vertical="top"/>
      <protection hidden="1"/>
    </xf>
    <xf numFmtId="0" fontId="4" fillId="12" borderId="1" xfId="0" applyFont="1" applyFill="1" applyBorder="1" applyAlignment="1" applyProtection="1">
      <alignment horizontal="center" vertical="top" wrapText="1"/>
      <protection hidden="1"/>
    </xf>
    <xf numFmtId="0" fontId="4" fillId="12" borderId="1" xfId="0" applyFont="1" applyFill="1" applyBorder="1" applyAlignment="1" applyProtection="1">
      <alignment horizontal="center" vertical="top"/>
      <protection hidden="1"/>
    </xf>
    <xf numFmtId="43" fontId="5" fillId="0" borderId="1" xfId="1" applyFont="1" applyBorder="1" applyAlignment="1" applyProtection="1">
      <alignment horizontal="left" vertical="top"/>
      <protection hidden="1"/>
    </xf>
    <xf numFmtId="187" fontId="5" fillId="0" borderId="1" xfId="1" applyNumberFormat="1" applyFont="1" applyBorder="1" applyAlignment="1" applyProtection="1">
      <alignment horizontal="left" vertical="top"/>
      <protection hidden="1"/>
    </xf>
    <xf numFmtId="0" fontId="5" fillId="0" borderId="1" xfId="1" applyNumberFormat="1" applyFont="1" applyBorder="1" applyAlignment="1" applyProtection="1">
      <alignment horizontal="left" vertical="top"/>
      <protection hidden="1"/>
    </xf>
    <xf numFmtId="0" fontId="22" fillId="13" borderId="0" xfId="0" applyFont="1" applyFill="1" applyProtection="1">
      <protection hidden="1"/>
    </xf>
    <xf numFmtId="0" fontId="22" fillId="13" borderId="0" xfId="0" quotePrefix="1" applyFont="1" applyFill="1" applyProtection="1">
      <protection hidden="1"/>
    </xf>
    <xf numFmtId="0" fontId="6" fillId="8" borderId="1" xfId="0" applyFont="1" applyFill="1" applyBorder="1" applyAlignment="1">
      <alignment horizontal="center"/>
    </xf>
    <xf numFmtId="187" fontId="5" fillId="7" borderId="4" xfId="1" applyNumberFormat="1" applyFont="1" applyFill="1" applyBorder="1" applyAlignment="1" applyProtection="1">
      <alignment horizontal="center" vertical="center"/>
      <protection hidden="1"/>
    </xf>
    <xf numFmtId="187" fontId="5" fillId="7" borderId="6" xfId="1" applyNumberFormat="1" applyFont="1" applyFill="1" applyBorder="1" applyAlignment="1" applyProtection="1">
      <alignment horizontal="center" vertical="center"/>
      <protection hidden="1"/>
    </xf>
    <xf numFmtId="187" fontId="5" fillId="2" borderId="4" xfId="1" applyNumberFormat="1" applyFont="1" applyFill="1" applyBorder="1" applyAlignment="1" applyProtection="1">
      <alignment horizontal="center" vertical="center"/>
      <protection hidden="1"/>
    </xf>
    <xf numFmtId="187" fontId="5" fillId="2" borderId="6" xfId="1" applyNumberFormat="1" applyFont="1" applyFill="1" applyBorder="1" applyAlignment="1" applyProtection="1">
      <alignment horizontal="center" vertical="center"/>
      <protection hidden="1"/>
    </xf>
    <xf numFmtId="187" fontId="5" fillId="6" borderId="4" xfId="1" applyNumberFormat="1" applyFont="1" applyFill="1" applyBorder="1" applyAlignment="1" applyProtection="1">
      <alignment horizontal="center" vertical="center"/>
      <protection hidden="1"/>
    </xf>
    <xf numFmtId="187" fontId="5" fillId="6" borderId="6" xfId="1" applyNumberFormat="1" applyFont="1" applyFill="1" applyBorder="1" applyAlignment="1" applyProtection="1">
      <alignment horizontal="center" vertical="center"/>
      <protection hidden="1"/>
    </xf>
    <xf numFmtId="187" fontId="4" fillId="2" borderId="4" xfId="1" applyNumberFormat="1" applyFont="1" applyFill="1" applyBorder="1" applyAlignment="1" applyProtection="1">
      <alignment horizontal="center" vertical="center"/>
      <protection hidden="1"/>
    </xf>
    <xf numFmtId="187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7" borderId="4" xfId="0" applyFont="1" applyFill="1" applyBorder="1" applyAlignment="1" applyProtection="1">
      <alignment horizontal="center" vertical="center"/>
      <protection hidden="1"/>
    </xf>
    <xf numFmtId="0" fontId="4" fillId="7" borderId="5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11" borderId="4" xfId="0" applyFont="1" applyFill="1" applyBorder="1" applyAlignment="1" applyProtection="1">
      <alignment horizontal="center" vertical="center" wrapText="1"/>
      <protection hidden="1"/>
    </xf>
    <xf numFmtId="0" fontId="4" fillId="11" borderId="5" xfId="0" applyFont="1" applyFill="1" applyBorder="1" applyAlignment="1" applyProtection="1">
      <alignment horizontal="center" vertical="center" wrapText="1"/>
      <protection hidden="1"/>
    </xf>
    <xf numFmtId="0" fontId="4" fillId="11" borderId="6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3" xfId="0" applyNumberFormat="1" applyFont="1" applyFill="1" applyBorder="1" applyAlignment="1" applyProtection="1">
      <alignment horizontal="center" vertical="center"/>
      <protection hidden="1"/>
    </xf>
    <xf numFmtId="0" fontId="4" fillId="7" borderId="9" xfId="0" applyNumberFormat="1" applyFont="1" applyFill="1" applyBorder="1" applyAlignment="1" applyProtection="1">
      <alignment horizontal="center" vertical="center"/>
      <protection hidden="1"/>
    </xf>
    <xf numFmtId="0" fontId="4" fillId="7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12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9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4" fillId="7" borderId="11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10" xfId="0" applyFont="1" applyFill="1" applyBorder="1" applyAlignment="1" applyProtection="1">
      <alignment horizontal="center" vertical="center"/>
      <protection hidden="1"/>
    </xf>
    <xf numFmtId="0" fontId="5" fillId="7" borderId="1" xfId="0" applyFont="1" applyFill="1" applyBorder="1" applyAlignment="1" applyProtection="1">
      <alignment horizontal="center" vertical="center" wrapText="1"/>
      <protection hidden="1"/>
    </xf>
    <xf numFmtId="0" fontId="5" fillId="7" borderId="3" xfId="0" applyFont="1" applyFill="1" applyBorder="1" applyAlignment="1" applyProtection="1">
      <alignment horizontal="center" vertical="top" wrapText="1"/>
      <protection hidden="1"/>
    </xf>
    <xf numFmtId="0" fontId="5" fillId="7" borderId="9" xfId="0" applyFont="1" applyFill="1" applyBorder="1" applyAlignment="1" applyProtection="1">
      <alignment horizontal="center" vertical="top" wrapText="1"/>
      <protection hidden="1"/>
    </xf>
    <xf numFmtId="0" fontId="5" fillId="7" borderId="10" xfId="0" applyFont="1" applyFill="1" applyBorder="1" applyAlignment="1" applyProtection="1">
      <alignment horizontal="center" vertical="top" wrapText="1"/>
      <protection hidden="1"/>
    </xf>
    <xf numFmtId="0" fontId="5" fillId="7" borderId="4" xfId="0" applyFont="1" applyFill="1" applyBorder="1" applyAlignment="1" applyProtection="1">
      <alignment horizontal="center" vertical="center" wrapText="1"/>
      <protection hidden="1"/>
    </xf>
    <xf numFmtId="0" fontId="5" fillId="7" borderId="5" xfId="0" applyFont="1" applyFill="1" applyBorder="1" applyAlignment="1" applyProtection="1">
      <alignment horizontal="center" vertical="center" wrapText="1"/>
      <protection hidden="1"/>
    </xf>
    <xf numFmtId="0" fontId="4" fillId="11" borderId="1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 vertical="top" wrapText="1"/>
      <protection hidden="1"/>
    </xf>
    <xf numFmtId="0" fontId="5" fillId="6" borderId="10" xfId="0" applyFont="1" applyFill="1" applyBorder="1" applyAlignment="1" applyProtection="1">
      <alignment horizontal="center" vertical="top" wrapText="1"/>
      <protection hidden="1"/>
    </xf>
    <xf numFmtId="0" fontId="4" fillId="6" borderId="3" xfId="0" applyFont="1" applyFill="1" applyBorder="1" applyAlignment="1" applyProtection="1">
      <alignment horizontal="center" vertical="center" wrapText="1"/>
      <protection hidden="1"/>
    </xf>
    <xf numFmtId="0" fontId="4" fillId="6" borderId="10" xfId="0" applyFont="1" applyFill="1" applyBorder="1" applyAlignment="1" applyProtection="1">
      <alignment horizontal="center" vertical="center" wrapText="1"/>
      <protection hidden="1"/>
    </xf>
    <xf numFmtId="0" fontId="5" fillId="7" borderId="6" xfId="0" applyFont="1" applyFill="1" applyBorder="1" applyAlignment="1" applyProtection="1">
      <alignment horizontal="center" vertical="center" wrapText="1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7" fillId="7" borderId="1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 applyAlignment="1" applyProtection="1">
      <alignment horizontal="left" vertical="top"/>
      <protection hidden="1"/>
    </xf>
    <xf numFmtId="0" fontId="4" fillId="3" borderId="1" xfId="0" applyFont="1" applyFill="1" applyBorder="1" applyAlignment="1" applyProtection="1">
      <alignment horizontal="center" vertical="top"/>
      <protection locked="0"/>
    </xf>
    <xf numFmtId="187" fontId="4" fillId="7" borderId="1" xfId="0" applyNumberFormat="1" applyFont="1" applyFill="1" applyBorder="1" applyAlignment="1" applyProtection="1">
      <alignment horizontal="center" vertical="center"/>
      <protection hidden="1"/>
    </xf>
    <xf numFmtId="0" fontId="5" fillId="7" borderId="1" xfId="0" applyFont="1" applyFill="1" applyBorder="1" applyAlignment="1" applyProtection="1">
      <alignment horizontal="left"/>
      <protection hidden="1"/>
    </xf>
    <xf numFmtId="43" fontId="8" fillId="0" borderId="1" xfId="1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horizontal="center" vertical="top"/>
      <protection hidden="1"/>
    </xf>
    <xf numFmtId="187" fontId="8" fillId="0" borderId="1" xfId="0" applyNumberFormat="1" applyFont="1" applyBorder="1" applyAlignment="1" applyProtection="1">
      <alignment horizontal="center"/>
      <protection hidden="1"/>
    </xf>
    <xf numFmtId="187" fontId="8" fillId="0" borderId="1" xfId="1" applyNumberFormat="1" applyFont="1" applyFill="1" applyBorder="1" applyAlignment="1" applyProtection="1">
      <alignment horizontal="center" vertical="top"/>
      <protection hidden="1"/>
    </xf>
    <xf numFmtId="43" fontId="8" fillId="0" borderId="1" xfId="1" applyFont="1" applyBorder="1" applyAlignment="1" applyProtection="1">
      <alignment horizontal="center"/>
      <protection hidden="1"/>
    </xf>
  </cellXfs>
  <cellStyles count="37">
    <cellStyle name="Comma 2" xfId="6" xr:uid="{00000000-0005-0000-0000-000000000000}"/>
    <cellStyle name="Comma 2 2" xfId="13" xr:uid="{00000000-0005-0000-0000-000001000000}"/>
    <cellStyle name="Comma 2 2 2" xfId="14" xr:uid="{00000000-0005-0000-0000-000002000000}"/>
    <cellStyle name="Comma 2 4" xfId="15" xr:uid="{00000000-0005-0000-0000-000003000000}"/>
    <cellStyle name="Comma 3" xfId="22" xr:uid="{00000000-0005-0000-0000-000004000000}"/>
    <cellStyle name="Comma 3 2" xfId="23" xr:uid="{00000000-0005-0000-0000-000005000000}"/>
    <cellStyle name="Comma 3 3" xfId="24" xr:uid="{00000000-0005-0000-0000-000006000000}"/>
    <cellStyle name="Comma 3 3 2" xfId="21" xr:uid="{00000000-0005-0000-0000-000007000000}"/>
    <cellStyle name="Comma 3 4" xfId="25" xr:uid="{00000000-0005-0000-0000-000008000000}"/>
    <cellStyle name="Comma 3 5" xfId="26" xr:uid="{00000000-0005-0000-0000-000009000000}"/>
    <cellStyle name="Comma 3 5 2" xfId="20" xr:uid="{00000000-0005-0000-0000-00000A000000}"/>
    <cellStyle name="Comma 4 2" xfId="27" xr:uid="{00000000-0005-0000-0000-00000B000000}"/>
    <cellStyle name="Comma 5 3" xfId="28" xr:uid="{00000000-0005-0000-0000-00000C000000}"/>
    <cellStyle name="Comma 5 4" xfId="29" xr:uid="{00000000-0005-0000-0000-00000D000000}"/>
    <cellStyle name="Comma 5 4 2" xfId="30" xr:uid="{00000000-0005-0000-0000-00000E000000}"/>
    <cellStyle name="Comma 9" xfId="16" xr:uid="{00000000-0005-0000-0000-00000F000000}"/>
    <cellStyle name="Normal 2" xfId="2" xr:uid="{00000000-0005-0000-0000-000010000000}"/>
    <cellStyle name="Normal 2 2" xfId="9" xr:uid="{00000000-0005-0000-0000-000011000000}"/>
    <cellStyle name="Normal 2 5" xfId="17" xr:uid="{00000000-0005-0000-0000-000012000000}"/>
    <cellStyle name="Normal 3" xfId="11" xr:uid="{00000000-0005-0000-0000-000013000000}"/>
    <cellStyle name="Normal 31" xfId="5" xr:uid="{00000000-0005-0000-0000-000014000000}"/>
    <cellStyle name="Normal 4 3" xfId="31" xr:uid="{00000000-0005-0000-0000-000015000000}"/>
    <cellStyle name="Normal 4 4" xfId="32" xr:uid="{00000000-0005-0000-0000-000016000000}"/>
    <cellStyle name="Normal 4 4 2" xfId="33" xr:uid="{00000000-0005-0000-0000-000017000000}"/>
    <cellStyle name="Normal 6 2" xfId="34" xr:uid="{00000000-0005-0000-0000-000018000000}"/>
    <cellStyle name="Normal 9" xfId="18" xr:uid="{00000000-0005-0000-0000-000019000000}"/>
    <cellStyle name="Normal 9 2" xfId="19" xr:uid="{00000000-0005-0000-0000-00001A000000}"/>
    <cellStyle name="Percent 2" xfId="7" xr:uid="{00000000-0005-0000-0000-00001B000000}"/>
    <cellStyle name="เครื่องหมายจุลภาค 2" xfId="12" xr:uid="{00000000-0005-0000-0000-00001D000000}"/>
    <cellStyle name="เครื่องหมายจุลภาค 7" xfId="35" xr:uid="{00000000-0005-0000-0000-00001E000000}"/>
    <cellStyle name="จุลภาค" xfId="1" builtinId="3"/>
    <cellStyle name="ปกติ" xfId="0" builtinId="0"/>
    <cellStyle name="ปกติ 2" xfId="4" xr:uid="{00000000-0005-0000-0000-000020000000}"/>
    <cellStyle name="ปกติ 2 2" xfId="10" xr:uid="{00000000-0005-0000-0000-000021000000}"/>
    <cellStyle name="ปกติ 3" xfId="8" xr:uid="{00000000-0005-0000-0000-000022000000}"/>
    <cellStyle name="ปกติ 4" xfId="36" xr:uid="{00000000-0005-0000-0000-000023000000}"/>
    <cellStyle name="ปกติ_RATEW42" xfId="3" xr:uid="{00000000-0005-0000-0000-000024000000}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F:\Users\Jakapant\Desktop\Users\Jakapant\Desktop\MY%20FILES\&#3591;&#3634;&#3609;&#3610;&#3635;&#3619;&#3640;&#3591;&#3611;&#3585;&#3605;&#3636;\2554\My%20Files\&#3591;&#3634;&#3609;&#3610;&#3635;&#3619;&#3640;&#3591;&#3611;&#3585;&#3605;&#3636;\2554\Documents%20and%20Settings\Sitchok\Desktop\Veetra\DOH\&#3649;&#3612;&#3609;%203%20&#3611;&#3637;%20(2548-2550)\&#3649;&#3612;&#3609;&#3588;&#3623;&#3634;&#3617;&#3605;&#3657;&#3629;&#3591;&#3585;&#3634;&#3619;&#3611;&#3637;%202548\&#3619;&#3623;&#3617;&#3607;&#3640;&#3585;&#3626;&#3635;&#3609;&#3633;&#3585;&#3607;&#3634;&#3591;&#3627;&#3621;&#3623;&#3591;%20(&#3649;&#3612;&#3609;&#3631;%20&#3611;&#3637;%2048).xls?84D56AF0" TargetMode="External"/><Relationship Id="rId1" Type="http://schemas.openxmlformats.org/officeDocument/2006/relationships/externalLinkPath" Target="file:///\\84D56AF0\&#3619;&#3623;&#3617;&#3607;&#3640;&#3585;&#3626;&#3635;&#3609;&#3633;&#3585;&#3607;&#3634;&#3591;&#3627;&#3621;&#3623;&#3591;%20(&#3649;&#3612;&#3609;&#3631;%20&#3611;&#3637;%2048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-maint02\&#3626;&#3635;&#3609;&#3633;&#3585;&#3607;&#3634;&#3591;&#3627;&#3621;&#3623;&#3591;\chok\&#3629;&#3616;&#3636;&#3619;&#3633;&#3605;&#3609;&#3660;\&#3649;&#3612;&#3609;&#3591;&#3634;&#3609;\&#3649;&#3612;&#3609;3&#3611;&#3637;(47-49)\&#3586;&#3657;&#3629;&#3617;&#3641;&#3621;&#3592;&#3634;&#3585;&#3648;&#3586;&#3605;\&#3626;&#3609;.&#3607;&#3621;.14\&#3649;&#3612;&#3609;&#3591;&#3634;&#3609;%20%203%20%20&#3611;&#3637;&#3626;&#3609;.&#3607;&#3621;.%2014-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akapant\Desktop\Users\Jakapant\Desktop\MY%20FILES\&#3591;&#3634;&#3609;&#3610;&#3635;&#3619;&#3640;&#3591;&#3611;&#3585;&#3605;&#3636;\2554\My%20Files\&#3591;&#3634;&#3609;&#3610;&#3635;&#3619;&#3640;&#3591;&#3611;&#3585;&#3605;&#3636;\2554\Documents%20and%20Settings\All%20Users\Documents\PPC\2551%20RM\15\&#3649;&#3586;&#3623;&#3591;&#3631;&#3626;&#3591;&#3586;&#3621;&#3634;\311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88;&#3603;&#3632;&#3607;&#3635;&#3591;&#3634;&#3609;&#3631;%20&#3648;&#3588;&#3619;&#3639;&#3656;&#3629;&#3591;&#3592;&#3633;&#3585;&#3619;&#3585;&#3621;&#3591;&#3634;&#3609;&#3610;&#3635;&#3619;&#3640;&#3591;&#3607;&#3634;&#3591;/&#3649;&#3610;&#3610;&#3626;&#3635;&#3619;&#3623;&#3592;&#3588;&#3623;&#3634;&#3617;&#3605;&#3657;&#3629;&#3591;&#3585;&#3634;&#3619;&#3648;&#3588;&#3619;&#3639;&#3656;&#3629;&#3591;&#3592;&#3633;&#3585;&#3619;&#3585;&#3621;%20&#3591;&#3610;&#3611;&#3637;%202565%20&#3588;&#3619;&#3633;&#3657;&#3591;&#3607;&#3637;&#3656;%201/&#3649;&#3610;&#3610;&#3619;&#3656;&#3634;&#3591;/&#3649;&#3610;&#3610;&#3626;&#3635;&#3619;&#3623;&#3592;&#3588;&#3623;&#3634;&#3617;&#3605;&#3657;&#3629;&#3591;&#3585;&#3634;&#3619;&#3648;&#3588;&#3619;&#3639;&#3656;&#3629;&#3591;&#3592;&#3633;&#3585;&#3619;&#3585;&#3621;Re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กิจกรรม-จังหวัด"/>
      <sheetName val="สรุปรหัสงาน"/>
      <sheetName val="สรุปรหัสงาน (ปรับค่า)"/>
      <sheetName val="สรุปแยกผิวทาง"/>
      <sheetName val="สรุปแยกผิวทาง (ปรับค่า)"/>
      <sheetName val="รวมทุกสำนักทางหลวง (ปรับค่า)"/>
      <sheetName val="รวมทุกสำนักทางหลวง"/>
      <sheetName val="เบ็ดเสร็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0"/>
      <sheetName val="Sheet1"/>
      <sheetName val="2100"/>
      <sheetName val="2200"/>
      <sheetName val="2300"/>
      <sheetName val="2400"/>
      <sheetName val="3100"/>
      <sheetName val="3200"/>
      <sheetName val="3300"/>
      <sheetName val="3400"/>
      <sheetName val="3500"/>
      <sheetName val="4100"/>
      <sheetName val="5100"/>
      <sheetName val="5200"/>
      <sheetName val="5300"/>
      <sheetName val="5400"/>
      <sheetName val="5500"/>
      <sheetName val="5600"/>
      <sheetName val="5700"/>
      <sheetName val="6100"/>
      <sheetName val="6200"/>
      <sheetName val="6300"/>
      <sheetName val="6500"/>
      <sheetName val="Sheet7"/>
    </sheetNames>
    <sheetDataSet>
      <sheetData sheetId="0" refreshError="1">
        <row r="1">
          <cell r="A1" t="str">
            <v>กระบี่</v>
          </cell>
          <cell r="B1">
            <v>323</v>
          </cell>
        </row>
        <row r="2">
          <cell r="A2" t="str">
            <v>ตรัง</v>
          </cell>
          <cell r="B2">
            <v>322</v>
          </cell>
        </row>
        <row r="3">
          <cell r="A3" t="str">
            <v>นครศรีฯ 1</v>
          </cell>
          <cell r="B3">
            <v>321</v>
          </cell>
        </row>
        <row r="4">
          <cell r="A4" t="str">
            <v>นครศรีฯ 2 (ทุ่งสง)</v>
          </cell>
          <cell r="B4">
            <v>326</v>
          </cell>
        </row>
        <row r="5">
          <cell r="A5" t="str">
            <v>ภูเก็ต</v>
          </cell>
          <cell r="B5">
            <v>324</v>
          </cell>
        </row>
        <row r="6">
          <cell r="A6" t="str">
            <v>สุราษฎร์ธานี</v>
          </cell>
          <cell r="B6">
            <v>325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"/>
      <sheetName val="K-AC"/>
      <sheetName val="311a"/>
    </sheetNames>
    <sheetDataSet>
      <sheetData sheetId="0">
        <row r="2">
          <cell r="B2" t="str">
            <v>หมายเลขควบคุม</v>
          </cell>
          <cell r="C2" t="str">
            <v>ชื่อสายทาง</v>
          </cell>
        </row>
        <row r="3">
          <cell r="B3">
            <v>44100</v>
          </cell>
          <cell r="C3" t="str">
            <v xml:space="preserve"> สี่แยกคูหา - กม.9+695 ( ต่อเขตจังหวัดสงขลา / พัทลุง )</v>
          </cell>
        </row>
        <row r="4">
          <cell r="B4">
            <v>44100</v>
          </cell>
          <cell r="C4" t="str">
            <v xml:space="preserve"> สี่แยกคูหา - กม.9+695 ( ต่อเขตจังหวัดสงขลา / พัทลุง ) : สายเก่า</v>
          </cell>
        </row>
        <row r="5">
          <cell r="B5">
            <v>44200</v>
          </cell>
          <cell r="C5" t="str">
            <v xml:space="preserve"> สี่แยกคูหา - สามแยกท่าชะมวง</v>
          </cell>
        </row>
        <row r="6">
          <cell r="B6">
            <v>44300</v>
          </cell>
          <cell r="C6" t="str">
            <v xml:space="preserve"> ต่อเขตเทศบาลนครหาดใหญ่ควบคุม - สามแยกท่าชะมวง </v>
          </cell>
        </row>
        <row r="7">
          <cell r="B7">
            <v>44400</v>
          </cell>
          <cell r="C7" t="str">
            <v xml:space="preserve"> ต่อทางเทศบาลนครหาดใหญ่ - กม.49+146</v>
          </cell>
        </row>
        <row r="8">
          <cell r="B8">
            <v>44500</v>
          </cell>
          <cell r="C8" t="str">
            <v xml:space="preserve"> สามแยกคลองแงะ - คลองพรวน</v>
          </cell>
        </row>
        <row r="9">
          <cell r="B9">
            <v>420101</v>
          </cell>
          <cell r="C9" t="str">
            <v xml:space="preserve"> สามแยกคลองแงะ - กม.15+000 ( ต่อเขตแขวงฯปัตตานีควบคุม )</v>
          </cell>
        </row>
        <row r="10">
          <cell r="B10">
            <v>430100</v>
          </cell>
          <cell r="C10" t="str">
            <v xml:space="preserve"> สี่แยกคูหา - หาดใหญ่ </v>
          </cell>
        </row>
        <row r="11">
          <cell r="B11">
            <v>430200</v>
          </cell>
          <cell r="C11" t="str">
            <v xml:space="preserve"> ทางเลี่ยงเมืองหาดใหญ่</v>
          </cell>
        </row>
        <row r="12">
          <cell r="B12">
            <v>430300</v>
          </cell>
          <cell r="C12" t="str">
            <v xml:space="preserve"> หาดใหญ่ - จะนะ ( ต่อเขตแขวงฯปัตตานีควบคุม )</v>
          </cell>
        </row>
        <row r="13">
          <cell r="B13">
            <v>430301</v>
          </cell>
          <cell r="C13" t="str">
            <v xml:space="preserve"> หาดใหญ่ - กม.48+550</v>
          </cell>
        </row>
        <row r="14">
          <cell r="B14">
            <v>4060100</v>
          </cell>
          <cell r="C14" t="str">
            <v xml:space="preserve"> ต่อเขตเทศบาลตำบลควนเนียงควบคุม - สี่แยกคูหา</v>
          </cell>
        </row>
        <row r="15">
          <cell r="B15">
            <v>4060200</v>
          </cell>
          <cell r="C15" t="str">
            <v xml:space="preserve"> สามแยกท่าชะมวง -  กม.43+580 ( ต่อเขตจังหวัดสงขลา/สตูล )</v>
          </cell>
        </row>
        <row r="16">
          <cell r="B16">
            <v>4070100</v>
          </cell>
          <cell r="C16" t="str">
            <v xml:space="preserve"> ต่อเขตเทศบาลนครสงขลาควบคุม - ต่อเขตเทศบาลนครหาดใหญ่ควบคุม</v>
          </cell>
        </row>
        <row r="17">
          <cell r="B17">
            <v>4080302</v>
          </cell>
          <cell r="C17" t="str">
            <v xml:space="preserve"> กม.71+976 (ต่อเขตจังหวัดนครศรีธรรมราช / สงขลา) - ทางแยกเข้าระโนด</v>
          </cell>
        </row>
        <row r="18">
          <cell r="B18">
            <v>4080400</v>
          </cell>
          <cell r="C18" t="str">
            <v xml:space="preserve"> ทางแยกเข้าระโนด - สทิงพระ</v>
          </cell>
        </row>
        <row r="19">
          <cell r="B19">
            <v>4080500</v>
          </cell>
          <cell r="C19" t="str">
            <v xml:space="preserve"> สทิงพระ - ทางแยกเข้าเขาแดง</v>
          </cell>
        </row>
        <row r="20">
          <cell r="B20">
            <v>4080501</v>
          </cell>
          <cell r="C20" t="str">
            <v xml:space="preserve"> สทิงพระ - ทางแยกเข้าเขาแดง</v>
          </cell>
        </row>
        <row r="21">
          <cell r="B21">
            <v>4080502</v>
          </cell>
          <cell r="C21" t="str">
            <v xml:space="preserve"> ทางแยกเข้าเขาแดง</v>
          </cell>
        </row>
        <row r="22">
          <cell r="B22">
            <v>4080601</v>
          </cell>
          <cell r="C22" t="str">
            <v xml:space="preserve"> ทางแยกเข้าเขาแดง - ทางหลวงหมายเลข 407 ( น้ำกระจาย )  </v>
          </cell>
        </row>
        <row r="23">
          <cell r="B23">
            <v>4080602</v>
          </cell>
          <cell r="C23" t="str">
            <v xml:space="preserve"> ทางหลวงหมายเลข 407 (น้ำกระจาย ) - สามแยกทุ่งหวัง</v>
          </cell>
        </row>
        <row r="24">
          <cell r="B24">
            <v>4080701</v>
          </cell>
          <cell r="C24" t="str">
            <v xml:space="preserve"> สามแยกทุ่งหวัง - กม.14+850</v>
          </cell>
        </row>
        <row r="25">
          <cell r="B25">
            <v>4080702</v>
          </cell>
          <cell r="C25" t="str">
            <v xml:space="preserve"> สามแยกทุ่งหวัง - สงขลา</v>
          </cell>
        </row>
        <row r="26">
          <cell r="B26">
            <v>4080703</v>
          </cell>
          <cell r="C26" t="str">
            <v xml:space="preserve"> สามแยกทุ่งหวัง - สงขลา</v>
          </cell>
        </row>
        <row r="27">
          <cell r="B27">
            <v>4140101</v>
          </cell>
          <cell r="C27" t="str">
            <v xml:space="preserve"> น้ำกระจาย - บรรจบทางหลวงหมายเลข 43 ( ควนลัง )    </v>
          </cell>
        </row>
        <row r="28">
          <cell r="B28">
            <v>4140102</v>
          </cell>
          <cell r="C28" t="str">
            <v xml:space="preserve"> ทางแยกเข้าหาดใหญ่</v>
          </cell>
        </row>
        <row r="29">
          <cell r="B29">
            <v>40530100</v>
          </cell>
          <cell r="C29" t="str">
            <v xml:space="preserve"> ต่อเขตเทศบาลตำบลควนเนียงควบคุม - ปากบาง</v>
          </cell>
        </row>
        <row r="30">
          <cell r="B30">
            <v>40540100</v>
          </cell>
          <cell r="C30" t="str">
            <v xml:space="preserve"> สะเดา - ปาดังเบซาร์</v>
          </cell>
        </row>
        <row r="31">
          <cell r="B31">
            <v>40830100</v>
          </cell>
          <cell r="C31" t="str">
            <v xml:space="preserve"> ทางแยกเข้าระโนด</v>
          </cell>
        </row>
        <row r="32">
          <cell r="B32">
            <v>41110100</v>
          </cell>
          <cell r="C32" t="str">
            <v xml:space="preserve"> ต่อเขตเทศบาลตำบลควนเนียงควบคุม - ปากจ่า</v>
          </cell>
        </row>
        <row r="33">
          <cell r="B33">
            <v>41350100</v>
          </cell>
          <cell r="C33" t="str">
            <v xml:space="preserve"> แยกทางหลวงหมายเลข 414 - ท่าอากาศยานหาดใหญ่</v>
          </cell>
        </row>
        <row r="34">
          <cell r="B34">
            <v>41450100</v>
          </cell>
          <cell r="C34" t="str">
            <v xml:space="preserve"> แยกทางหลวงหมายเลข 4 ( คลองแงะ ) - กม.25+000</v>
          </cell>
        </row>
        <row r="35">
          <cell r="B35">
            <v>41960100</v>
          </cell>
          <cell r="C35" t="str">
            <v xml:space="preserve"> แยกทางหลวงหมายเลข 408 ( เจดีย์งาม ) -    เกาะใหญ่</v>
          </cell>
        </row>
        <row r="36">
          <cell r="B36">
            <v>42080100</v>
          </cell>
          <cell r="C36" t="str">
            <v xml:space="preserve"> ทางแยกเข้าสถานีรถไฟบางกล่ำ</v>
          </cell>
        </row>
        <row r="37">
          <cell r="B37">
            <v>42220100</v>
          </cell>
          <cell r="C37" t="str">
            <v xml:space="preserve"> ทางแยกเข้าเขาแดง</v>
          </cell>
        </row>
        <row r="38">
          <cell r="B38">
            <v>42420100</v>
          </cell>
          <cell r="C38" t="str">
            <v xml:space="preserve"> ทางแยกเข้านิคมอุตสาหกรรมฉลุง</v>
          </cell>
        </row>
        <row r="39">
          <cell r="B39">
            <v>42430100</v>
          </cell>
          <cell r="C39" t="str">
            <v xml:space="preserve"> ต่อเขตเทศบาลตำบลสะเดาควบคุม ( กม.37+234 ) - กม.19+400 (ต่อเขตแขวงฯปัตตานีควบคุม )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เครื่องจักร"/>
      <sheetName val="ข้อมูลหน่วยงาน"/>
      <sheetName val="แบบฟอร์มความต้องการ"/>
      <sheetName val="แบบฟอร์มความต้องการ (RE)"/>
      <sheetName val="4.data ติดตามผล65"/>
      <sheetName val="Sheet1"/>
      <sheetName val="พิจารณาเลือกค่าเช่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D5" t="str">
            <v>00-01</v>
          </cell>
          <cell r="E5" t="str">
            <v xml:space="preserve">เครื่องอัดลมสูบยาง </v>
          </cell>
          <cell r="F5" t="str">
            <v>A</v>
          </cell>
          <cell r="G5">
            <v>18000</v>
          </cell>
          <cell r="H5" t="str">
            <v>0001</v>
          </cell>
          <cell r="I5">
            <v>90000</v>
          </cell>
          <cell r="J5">
            <v>5</v>
          </cell>
          <cell r="K5">
            <v>550</v>
          </cell>
          <cell r="L5">
            <v>3</v>
          </cell>
          <cell r="M5">
            <v>183.33333333333334</v>
          </cell>
          <cell r="N5">
            <v>18000</v>
          </cell>
          <cell r="O5">
            <v>0.12313556746516995</v>
          </cell>
          <cell r="P5">
            <v>2216.440214373059</v>
          </cell>
          <cell r="Q5">
            <v>54000</v>
          </cell>
          <cell r="R5">
            <v>270</v>
          </cell>
          <cell r="S5">
            <v>0.2</v>
          </cell>
          <cell r="T5">
            <v>3600</v>
          </cell>
          <cell r="V5">
            <v>3.5000000000000003E-2</v>
          </cell>
          <cell r="W5">
            <v>1155</v>
          </cell>
          <cell r="X5" t="str">
            <v>เบนซิน</v>
          </cell>
          <cell r="AA5">
            <v>25241.440214373059</v>
          </cell>
          <cell r="AB5">
            <v>252.4144021437306</v>
          </cell>
          <cell r="AC5">
            <v>1514.4864128623835</v>
          </cell>
          <cell r="AD5">
            <v>1514.4864128623835</v>
          </cell>
          <cell r="AE5">
            <v>3281.3872278684976</v>
          </cell>
          <cell r="AF5">
            <v>1</v>
          </cell>
          <cell r="AG5">
            <v>1</v>
          </cell>
          <cell r="AH5">
            <v>23767.82744224156</v>
          </cell>
          <cell r="AI5">
            <v>4755</v>
          </cell>
          <cell r="AJ5">
            <v>185</v>
          </cell>
          <cell r="AK5">
            <v>183.33333333333334</v>
          </cell>
          <cell r="AL5">
            <v>154.41110656739909</v>
          </cell>
          <cell r="AM5">
            <v>28566.054714968832</v>
          </cell>
          <cell r="AN5">
            <v>28522.82744224156</v>
          </cell>
          <cell r="AO5">
            <v>2690.8327775699586</v>
          </cell>
          <cell r="AP5">
            <v>747.45354932498844</v>
          </cell>
          <cell r="AQ5">
            <v>166.10078873888631</v>
          </cell>
          <cell r="AR5">
            <v>29883.711314353637</v>
          </cell>
          <cell r="AS5">
            <v>2819.2180485239282</v>
          </cell>
          <cell r="AT5">
            <v>783.11612458998002</v>
          </cell>
          <cell r="AU5">
            <v>174.02580546444</v>
          </cell>
          <cell r="AV5">
            <v>27161.943570129479</v>
          </cell>
          <cell r="AW5">
            <v>2562.4475066159885</v>
          </cell>
          <cell r="AX5">
            <v>711.79097405999676</v>
          </cell>
          <cell r="AY5">
            <v>158.17577201333262</v>
          </cell>
          <cell r="AZ5">
            <v>21322.82744224156</v>
          </cell>
          <cell r="BA5">
            <v>2030.7454706896724</v>
          </cell>
          <cell r="BB5">
            <v>564.09596408046457</v>
          </cell>
          <cell r="BC5">
            <v>125.35465868454769</v>
          </cell>
          <cell r="BD5">
            <v>21392.120581681171</v>
          </cell>
          <cell r="BE5">
            <v>2018.124583177469</v>
          </cell>
          <cell r="BF5">
            <v>560.59016199374128</v>
          </cell>
          <cell r="BG5">
            <v>124.57559155416473</v>
          </cell>
          <cell r="BH5">
            <v>14261.41372112078</v>
          </cell>
          <cell r="BI5">
            <v>1345.4163887849793</v>
          </cell>
          <cell r="BJ5">
            <v>373.72677466249422</v>
          </cell>
          <cell r="BK5">
            <v>83.050394369443154</v>
          </cell>
          <cell r="BL5">
            <v>29948.96881435364</v>
          </cell>
          <cell r="BM5">
            <v>27096.686070129479</v>
          </cell>
          <cell r="BN5">
            <v>21322.82744224156</v>
          </cell>
          <cell r="BO5">
            <v>20964.278170047546</v>
          </cell>
          <cell r="BP5">
            <v>1996.5979209569091</v>
          </cell>
          <cell r="BQ5">
            <v>554.61053359914138</v>
          </cell>
          <cell r="BR5">
            <v>123.24678524425364</v>
          </cell>
          <cell r="BS5">
            <v>0.71197200726397525</v>
          </cell>
          <cell r="BT5">
            <v>0.7</v>
          </cell>
          <cell r="BZ5" t="str">
            <v>a</v>
          </cell>
          <cell r="CB5">
            <v>18</v>
          </cell>
          <cell r="CC5">
            <v>0</v>
          </cell>
          <cell r="CD5">
            <v>0</v>
          </cell>
          <cell r="CE5">
            <v>11</v>
          </cell>
          <cell r="CF5">
            <v>29</v>
          </cell>
          <cell r="CG5">
            <v>28522.827442241556</v>
          </cell>
          <cell r="CH5">
            <v>0.6</v>
          </cell>
          <cell r="CI5">
            <v>17113.696465344932</v>
          </cell>
        </row>
        <row r="6">
          <cell r="D6" t="str">
            <v>01-01</v>
          </cell>
          <cell r="E6" t="str">
            <v>เครื่องเชื่อมไฟฟ้าแบบอัตโนมัติ</v>
          </cell>
          <cell r="F6" t="str">
            <v>A</v>
          </cell>
          <cell r="G6">
            <v>81316.962167087462</v>
          </cell>
          <cell r="H6" t="str">
            <v>0101</v>
          </cell>
          <cell r="I6">
            <v>650535.6973366997</v>
          </cell>
          <cell r="J6">
            <v>8</v>
          </cell>
          <cell r="K6">
            <v>500</v>
          </cell>
          <cell r="L6">
            <v>3</v>
          </cell>
          <cell r="M6">
            <v>166.66666666666666</v>
          </cell>
          <cell r="N6">
            <v>81316.962167087462</v>
          </cell>
          <cell r="O6">
            <v>0.18822265637370381</v>
          </cell>
          <cell r="P6">
            <v>15305.694627329176</v>
          </cell>
          <cell r="Q6">
            <v>365926.32975189359</v>
          </cell>
          <cell r="R6">
            <v>1829.6316487594679</v>
          </cell>
          <cell r="S6">
            <v>0.2</v>
          </cell>
          <cell r="T6">
            <v>16263.392433417494</v>
          </cell>
          <cell r="V6">
            <v>3.5000000000000003E-2</v>
          </cell>
          <cell r="W6">
            <v>1511.1250000000002</v>
          </cell>
          <cell r="X6" t="str">
            <v>ดีเซล</v>
          </cell>
          <cell r="AA6">
            <v>116226.8058765936</v>
          </cell>
          <cell r="AB6">
            <v>1162.2680587659361</v>
          </cell>
          <cell r="AC6">
            <v>6973.6083525956155</v>
          </cell>
          <cell r="AD6">
            <v>6973.6083525956155</v>
          </cell>
          <cell r="AE6">
            <v>15109.484763957167</v>
          </cell>
          <cell r="AF6">
            <v>1</v>
          </cell>
          <cell r="AG6">
            <v>1</v>
          </cell>
          <cell r="AH6">
            <v>113561.77320713329</v>
          </cell>
          <cell r="AI6">
            <v>17774.517433417495</v>
          </cell>
          <cell r="AJ6">
            <v>185</v>
          </cell>
          <cell r="AK6">
            <v>166.66666666666666</v>
          </cell>
          <cell r="AL6">
            <v>720.49452734176589</v>
          </cell>
          <cell r="AM6">
            <v>133291.48755822668</v>
          </cell>
          <cell r="AN6">
            <v>131336.29064055078</v>
          </cell>
          <cell r="AO6">
            <v>12390.216098165169</v>
          </cell>
          <cell r="AP6">
            <v>3441.7266939347692</v>
          </cell>
          <cell r="AQ6">
            <v>764.82815420772647</v>
          </cell>
          <cell r="AR6">
            <v>137817.7266100783</v>
          </cell>
          <cell r="AS6">
            <v>13001.672321705501</v>
          </cell>
          <cell r="AT6">
            <v>3611.5756449181945</v>
          </cell>
          <cell r="AU6">
            <v>802.57236553737653</v>
          </cell>
          <cell r="AV6">
            <v>124854.85467102322</v>
          </cell>
          <cell r="AW6">
            <v>11778.759874624833</v>
          </cell>
          <cell r="AX6">
            <v>3271.8777429513425</v>
          </cell>
          <cell r="AY6">
            <v>727.08394287807607</v>
          </cell>
          <cell r="AZ6">
            <v>98809.505773715791</v>
          </cell>
          <cell r="BA6">
            <v>9410.4291213062661</v>
          </cell>
          <cell r="BB6">
            <v>2614.0080892517403</v>
          </cell>
          <cell r="BC6">
            <v>580.89068650038678</v>
          </cell>
          <cell r="BD6">
            <v>98502.217980413086</v>
          </cell>
          <cell r="BE6">
            <v>9292.6620736238765</v>
          </cell>
          <cell r="BF6">
            <v>2581.2950204510771</v>
          </cell>
          <cell r="BG6">
            <v>573.62111565579482</v>
          </cell>
          <cell r="BH6">
            <v>65668.145320275391</v>
          </cell>
          <cell r="BI6">
            <v>6195.1080490825843</v>
          </cell>
          <cell r="BJ6">
            <v>1720.8633469673846</v>
          </cell>
          <cell r="BK6">
            <v>382.41407710386324</v>
          </cell>
          <cell r="BL6">
            <v>137903.10517257833</v>
          </cell>
          <cell r="BM6">
            <v>124769.47610852323</v>
          </cell>
          <cell r="BN6">
            <v>98809.505773715791</v>
          </cell>
          <cell r="BO6">
            <v>96532.173620804824</v>
          </cell>
          <cell r="BP6">
            <v>9193.540344838555</v>
          </cell>
          <cell r="BQ6">
            <v>2553.7612068995986</v>
          </cell>
          <cell r="BR6">
            <v>567.50249042213306</v>
          </cell>
          <cell r="BS6">
            <v>0.71651400198756221</v>
          </cell>
          <cell r="BT6">
            <v>0.7</v>
          </cell>
          <cell r="BZ6" t="str">
            <v>a</v>
          </cell>
          <cell r="CB6">
            <v>0</v>
          </cell>
          <cell r="CC6">
            <v>0</v>
          </cell>
          <cell r="CD6">
            <v>0</v>
          </cell>
          <cell r="CE6">
            <v>1</v>
          </cell>
          <cell r="CF6">
            <v>1</v>
          </cell>
          <cell r="CG6">
            <v>131336.29064055075</v>
          </cell>
          <cell r="CH6">
            <v>0.6</v>
          </cell>
          <cell r="CI6">
            <v>78801.774384330449</v>
          </cell>
        </row>
        <row r="7">
          <cell r="D7" t="str">
            <v>01-02</v>
          </cell>
          <cell r="E7" t="str">
            <v>เครื่องเชื่อมไฟฟ้า</v>
          </cell>
          <cell r="F7" t="str">
            <v>A</v>
          </cell>
          <cell r="G7">
            <v>15562.72331336603</v>
          </cell>
          <cell r="H7" t="str">
            <v>0102</v>
          </cell>
          <cell r="I7">
            <v>124501.78650692824</v>
          </cell>
          <cell r="J7">
            <v>8</v>
          </cell>
          <cell r="K7">
            <v>600</v>
          </cell>
          <cell r="L7">
            <v>4</v>
          </cell>
          <cell r="M7">
            <v>150</v>
          </cell>
          <cell r="N7">
            <v>15562.72331336603</v>
          </cell>
          <cell r="O7">
            <v>0.18822265637370381</v>
          </cell>
          <cell r="P7">
            <v>2929.2571224507233</v>
          </cell>
          <cell r="Q7">
            <v>70032.254910147138</v>
          </cell>
          <cell r="R7">
            <v>350.1612745507357</v>
          </cell>
          <cell r="S7">
            <v>0.2</v>
          </cell>
          <cell r="T7">
            <v>3112.5446626732064</v>
          </cell>
          <cell r="V7">
            <v>3.5000000000000003E-2</v>
          </cell>
          <cell r="W7">
            <v>1813.3500000000001</v>
          </cell>
          <cell r="X7" t="str">
            <v>ดีเซล</v>
          </cell>
          <cell r="Y7" t="str">
            <v>2/8</v>
          </cell>
          <cell r="Z7">
            <v>1000</v>
          </cell>
          <cell r="AA7">
            <v>24768.036373040697</v>
          </cell>
          <cell r="AB7">
            <v>247.68036373040698</v>
          </cell>
          <cell r="AC7">
            <v>1486.0821823824417</v>
          </cell>
          <cell r="AD7">
            <v>1486.0821823824417</v>
          </cell>
          <cell r="AE7">
            <v>3219.8447284952904</v>
          </cell>
          <cell r="AF7">
            <v>1</v>
          </cell>
          <cell r="AG7">
            <v>1</v>
          </cell>
          <cell r="AH7">
            <v>22061.986438862779</v>
          </cell>
          <cell r="AI7">
            <v>5925.8946626732068</v>
          </cell>
          <cell r="AJ7">
            <v>185</v>
          </cell>
          <cell r="AK7">
            <v>150</v>
          </cell>
          <cell r="AL7">
            <v>158.75994516843099</v>
          </cell>
          <cell r="AM7">
            <v>29370.589856159731</v>
          </cell>
          <cell r="AN7">
            <v>27987.881101535986</v>
          </cell>
          <cell r="AO7">
            <v>2640.3661416543382</v>
          </cell>
          <cell r="AP7">
            <v>733.43503934842727</v>
          </cell>
          <cell r="AQ7">
            <v>162.98556429965049</v>
          </cell>
          <cell r="AR7">
            <v>29228.320881612788</v>
          </cell>
          <cell r="AS7">
            <v>2757.3887624163008</v>
          </cell>
          <cell r="AT7">
            <v>765.9413228934169</v>
          </cell>
          <cell r="AU7">
            <v>170.20918286520376</v>
          </cell>
          <cell r="AV7">
            <v>26747.441321459184</v>
          </cell>
          <cell r="AW7">
            <v>2523.3435208923761</v>
          </cell>
          <cell r="AX7">
            <v>700.92875580343775</v>
          </cell>
          <cell r="AY7">
            <v>155.76194573409728</v>
          </cell>
          <cell r="AZ7">
            <v>21762.791776189573</v>
          </cell>
          <cell r="BA7">
            <v>2072.6468358275783</v>
          </cell>
          <cell r="BB7">
            <v>575.73523217432728</v>
          </cell>
          <cell r="BC7">
            <v>127.94116270540606</v>
          </cell>
          <cell r="BD7">
            <v>20990.91082615199</v>
          </cell>
          <cell r="BE7">
            <v>1980.2746062407537</v>
          </cell>
          <cell r="BF7">
            <v>550.07627951132042</v>
          </cell>
          <cell r="BG7">
            <v>122.23917322473787</v>
          </cell>
          <cell r="BH7">
            <v>13993.940550767993</v>
          </cell>
          <cell r="BI7">
            <v>1320.1830708271691</v>
          </cell>
          <cell r="BJ7">
            <v>366.71751967421363</v>
          </cell>
          <cell r="BK7">
            <v>81.492782149825246</v>
          </cell>
          <cell r="BL7">
            <v>29387.275156612788</v>
          </cell>
          <cell r="BM7">
            <v>26588.487046459184</v>
          </cell>
          <cell r="BN7">
            <v>21762.791776189573</v>
          </cell>
          <cell r="BO7">
            <v>20571.092609628951</v>
          </cell>
          <cell r="BP7">
            <v>1959.1516771075192</v>
          </cell>
          <cell r="BQ7">
            <v>544.20879919653305</v>
          </cell>
          <cell r="BR7">
            <v>120.93528871034067</v>
          </cell>
          <cell r="BS7">
            <v>0.74055153668415097</v>
          </cell>
          <cell r="BT7">
            <v>0.7</v>
          </cell>
          <cell r="BZ7" t="str">
            <v>r</v>
          </cell>
          <cell r="CA7" t="str">
            <v>ปี 20 ลงในกลุ่มนี้</v>
          </cell>
          <cell r="CB7">
            <v>0</v>
          </cell>
          <cell r="CC7">
            <v>2</v>
          </cell>
          <cell r="CD7">
            <v>0</v>
          </cell>
          <cell r="CE7">
            <v>33</v>
          </cell>
          <cell r="CF7">
            <v>35</v>
          </cell>
          <cell r="CG7">
            <v>27987.881101535986</v>
          </cell>
          <cell r="CH7">
            <v>0.6</v>
          </cell>
          <cell r="CI7">
            <v>16792.728660921592</v>
          </cell>
        </row>
        <row r="8">
          <cell r="D8" t="str">
            <v>04-02</v>
          </cell>
          <cell r="E8" t="str">
            <v>เครื่องตัดหญ้าแบบสะพายข้อแข็ง</v>
          </cell>
          <cell r="F8" t="str">
            <v>A</v>
          </cell>
          <cell r="G8">
            <v>4750</v>
          </cell>
          <cell r="H8" t="str">
            <v>0402</v>
          </cell>
          <cell r="I8">
            <v>9500</v>
          </cell>
          <cell r="J8">
            <v>2</v>
          </cell>
          <cell r="K8">
            <v>600</v>
          </cell>
          <cell r="L8">
            <v>4</v>
          </cell>
          <cell r="M8">
            <v>150</v>
          </cell>
          <cell r="N8">
            <v>4750</v>
          </cell>
          <cell r="O8">
            <v>6.0392156862745197E-2</v>
          </cell>
          <cell r="P8">
            <v>286.86274509803968</v>
          </cell>
          <cell r="Q8">
            <v>7125</v>
          </cell>
          <cell r="R8">
            <v>35.625</v>
          </cell>
          <cell r="S8">
            <v>0.2</v>
          </cell>
          <cell r="T8">
            <v>665</v>
          </cell>
          <cell r="U8">
            <v>600</v>
          </cell>
          <cell r="V8">
            <v>3.5000000000000003E-2</v>
          </cell>
          <cell r="W8">
            <v>258.3</v>
          </cell>
          <cell r="X8" t="str">
            <v>เบนซิน</v>
          </cell>
          <cell r="AA8">
            <v>5995.7877450980395</v>
          </cell>
          <cell r="AB8">
            <v>59.957877450980398</v>
          </cell>
          <cell r="AC8">
            <v>359.74726470588234</v>
          </cell>
          <cell r="AD8">
            <v>359.74726470588234</v>
          </cell>
          <cell r="AE8">
            <v>779.45240686274508</v>
          </cell>
          <cell r="AF8">
            <v>1</v>
          </cell>
          <cell r="AG8">
            <v>1</v>
          </cell>
          <cell r="AH8">
            <v>5851.9401519607836</v>
          </cell>
          <cell r="AI8">
            <v>1523.3</v>
          </cell>
          <cell r="AJ8">
            <v>185</v>
          </cell>
          <cell r="AK8">
            <v>150</v>
          </cell>
          <cell r="AL8">
            <v>41.78744226285108</v>
          </cell>
          <cell r="AM8">
            <v>7730.6768186274494</v>
          </cell>
          <cell r="AN8">
            <v>7375.2401519607838</v>
          </cell>
          <cell r="AO8">
            <v>695.77737282648911</v>
          </cell>
          <cell r="AP8">
            <v>193.27149245180252</v>
          </cell>
          <cell r="AQ8">
            <v>42.949220544845005</v>
          </cell>
          <cell r="AR8">
            <v>7699.4082095588237</v>
          </cell>
          <cell r="AS8">
            <v>726.35926505271925</v>
          </cell>
          <cell r="AT8">
            <v>201.76646251464422</v>
          </cell>
          <cell r="AU8">
            <v>44.836991669920934</v>
          </cell>
          <cell r="AV8">
            <v>7051.0720943627466</v>
          </cell>
          <cell r="AW8">
            <v>665.19548060025909</v>
          </cell>
          <cell r="AX8">
            <v>184.77652238896084</v>
          </cell>
          <cell r="AY8">
            <v>41.061449419769076</v>
          </cell>
          <cell r="AZ8">
            <v>5475.2401519607838</v>
          </cell>
          <cell r="BA8">
            <v>521.45144304388418</v>
          </cell>
          <cell r="BB8">
            <v>144.84762306774562</v>
          </cell>
          <cell r="BC8">
            <v>32.18836068172125</v>
          </cell>
          <cell r="BD8">
            <v>5531.4301139705876</v>
          </cell>
          <cell r="BE8">
            <v>521.83302961986681</v>
          </cell>
          <cell r="BF8">
            <v>144.95361933885189</v>
          </cell>
          <cell r="BG8">
            <v>32.211915408633757</v>
          </cell>
          <cell r="BH8">
            <v>3687.6200759803919</v>
          </cell>
          <cell r="BI8">
            <v>347.88868641324456</v>
          </cell>
          <cell r="BJ8">
            <v>96.635746225901258</v>
          </cell>
          <cell r="BK8">
            <v>21.474610272422503</v>
          </cell>
          <cell r="BL8">
            <v>7744.0021595588232</v>
          </cell>
          <cell r="BM8">
            <v>7006.4781443627444</v>
          </cell>
          <cell r="BN8">
            <v>5475.2401519607838</v>
          </cell>
          <cell r="BO8">
            <v>5420.8015116911756</v>
          </cell>
          <cell r="BP8">
            <v>516.26681063725482</v>
          </cell>
          <cell r="BQ8">
            <v>143.40744739923744</v>
          </cell>
          <cell r="BR8">
            <v>31.868321644274985</v>
          </cell>
          <cell r="BS8">
            <v>0.70702978113228065</v>
          </cell>
          <cell r="BT8">
            <v>0.7</v>
          </cell>
          <cell r="BZ8" t="str">
            <v>a</v>
          </cell>
          <cell r="CB8">
            <v>2973</v>
          </cell>
          <cell r="CC8">
            <v>1327</v>
          </cell>
          <cell r="CD8">
            <v>0</v>
          </cell>
          <cell r="CE8">
            <v>0</v>
          </cell>
          <cell r="CF8">
            <v>4300</v>
          </cell>
          <cell r="CG8">
            <v>7375.2401519607847</v>
          </cell>
          <cell r="CH8">
            <v>1</v>
          </cell>
          <cell r="CI8">
            <v>7375.2401519607847</v>
          </cell>
        </row>
        <row r="9">
          <cell r="D9" t="str">
            <v>04-05</v>
          </cell>
          <cell r="E9" t="str">
            <v>เครื่องตัดหญ้าแบบสะพายข้ออ่อน</v>
          </cell>
          <cell r="F9" t="str">
            <v>A</v>
          </cell>
          <cell r="G9">
            <v>5450</v>
          </cell>
          <cell r="H9" t="str">
            <v>0405</v>
          </cell>
          <cell r="I9">
            <v>10900</v>
          </cell>
          <cell r="J9">
            <v>2</v>
          </cell>
          <cell r="K9">
            <v>600</v>
          </cell>
          <cell r="L9">
            <v>4</v>
          </cell>
          <cell r="M9">
            <v>150</v>
          </cell>
          <cell r="N9">
            <v>5450</v>
          </cell>
          <cell r="O9">
            <v>6.0392156862745197E-2</v>
          </cell>
          <cell r="P9">
            <v>329.13725490196134</v>
          </cell>
          <cell r="Q9">
            <v>8175</v>
          </cell>
          <cell r="R9">
            <v>40.875</v>
          </cell>
          <cell r="S9">
            <v>0.2</v>
          </cell>
          <cell r="T9">
            <v>763</v>
          </cell>
          <cell r="U9">
            <v>600</v>
          </cell>
          <cell r="V9">
            <v>3.5000000000000003E-2</v>
          </cell>
          <cell r="W9">
            <v>258.3</v>
          </cell>
          <cell r="X9" t="str">
            <v>เบนซิน</v>
          </cell>
          <cell r="AA9">
            <v>6841.3122549019618</v>
          </cell>
          <cell r="AB9">
            <v>68.413122549019619</v>
          </cell>
          <cell r="AC9">
            <v>410.47873529411771</v>
          </cell>
          <cell r="AD9">
            <v>410.47873529411771</v>
          </cell>
          <cell r="AE9">
            <v>889.37059313725513</v>
          </cell>
          <cell r="AF9">
            <v>1</v>
          </cell>
          <cell r="AG9">
            <v>1</v>
          </cell>
          <cell r="AH9">
            <v>6709.3828480392167</v>
          </cell>
          <cell r="AI9">
            <v>1621.3</v>
          </cell>
          <cell r="AJ9">
            <v>185</v>
          </cell>
          <cell r="AK9">
            <v>150</v>
          </cell>
          <cell r="AL9">
            <v>47.07560098039216</v>
          </cell>
          <cell r="AM9">
            <v>8708.9861813725493</v>
          </cell>
          <cell r="AN9">
            <v>8330.682848039216</v>
          </cell>
          <cell r="AO9">
            <v>785.91347623011472</v>
          </cell>
          <cell r="AP9">
            <v>218.30929895280963</v>
          </cell>
          <cell r="AQ9">
            <v>48.513177545068807</v>
          </cell>
          <cell r="AR9">
            <v>8702.6230404411781</v>
          </cell>
          <cell r="AS9">
            <v>821.00217362652631</v>
          </cell>
          <cell r="AT9">
            <v>228.05615934070175</v>
          </cell>
          <cell r="AU9">
            <v>50.679146520155946</v>
          </cell>
          <cell r="AV9">
            <v>7958.7426556372548</v>
          </cell>
          <cell r="AW9">
            <v>750.82477883370325</v>
          </cell>
          <cell r="AX9">
            <v>208.56243856491756</v>
          </cell>
          <cell r="AY9">
            <v>46.347208569981682</v>
          </cell>
          <cell r="AZ9">
            <v>6150.682848039216</v>
          </cell>
          <cell r="BA9">
            <v>585.77931886087777</v>
          </cell>
          <cell r="BB9">
            <v>162.71647746135494</v>
          </cell>
          <cell r="BC9">
            <v>36.159217213634435</v>
          </cell>
          <cell r="BD9">
            <v>6248.0121360294124</v>
          </cell>
          <cell r="BE9">
            <v>589.43510717258607</v>
          </cell>
          <cell r="BF9">
            <v>163.73197421460722</v>
          </cell>
          <cell r="BG9">
            <v>36.384883158801607</v>
          </cell>
          <cell r="BH9">
            <v>4165.341424019608</v>
          </cell>
          <cell r="BI9">
            <v>392.95673811505736</v>
          </cell>
          <cell r="BJ9">
            <v>109.15464947640481</v>
          </cell>
          <cell r="BK9">
            <v>24.256588772534403</v>
          </cell>
          <cell r="BL9">
            <v>8747.2169904411767</v>
          </cell>
          <cell r="BM9">
            <v>7914.1487056372544</v>
          </cell>
          <cell r="BN9">
            <v>6150.682848039216</v>
          </cell>
          <cell r="BO9">
            <v>6123.0518933088233</v>
          </cell>
          <cell r="BP9">
            <v>583.1477993627451</v>
          </cell>
          <cell r="BQ9">
            <v>161.98549982298474</v>
          </cell>
          <cell r="BR9">
            <v>35.996777738441054</v>
          </cell>
          <cell r="BS9">
            <v>0.70315882808904673</v>
          </cell>
          <cell r="BT9">
            <v>0.7</v>
          </cell>
          <cell r="BZ9" t="str">
            <v>a</v>
          </cell>
          <cell r="CB9">
            <v>567</v>
          </cell>
          <cell r="CC9">
            <v>437</v>
          </cell>
          <cell r="CD9">
            <v>0</v>
          </cell>
          <cell r="CE9">
            <v>0</v>
          </cell>
          <cell r="CF9">
            <v>1004</v>
          </cell>
          <cell r="CG9">
            <v>8330.682848039216</v>
          </cell>
          <cell r="CH9">
            <v>1</v>
          </cell>
          <cell r="CI9">
            <v>8330.682848039216</v>
          </cell>
        </row>
        <row r="10">
          <cell r="D10" t="str">
            <v>04-06</v>
          </cell>
          <cell r="E10" t="str">
            <v>เครื่องตัดหญ้าติดตั้งรถขุดไฮดรอลิค</v>
          </cell>
          <cell r="F10" t="str">
            <v>A</v>
          </cell>
          <cell r="G10">
            <v>92657.270686445932</v>
          </cell>
          <cell r="H10" t="str">
            <v>0406</v>
          </cell>
          <cell r="I10">
            <v>277971.8120593378</v>
          </cell>
          <cell r="J10">
            <v>3</v>
          </cell>
          <cell r="K10">
            <v>600</v>
          </cell>
          <cell r="L10">
            <v>4</v>
          </cell>
          <cell r="M10">
            <v>150</v>
          </cell>
          <cell r="N10">
            <v>92657.270686445932</v>
          </cell>
          <cell r="O10">
            <v>8.1045617631983702E-2</v>
          </cell>
          <cell r="P10">
            <v>7509.4657308769092</v>
          </cell>
          <cell r="Q10">
            <v>185314.54137289186</v>
          </cell>
          <cell r="R10">
            <v>926.57270686445929</v>
          </cell>
          <cell r="S10">
            <v>0.2</v>
          </cell>
          <cell r="T10">
            <v>18531.454137289187</v>
          </cell>
          <cell r="V10">
            <v>3.5000000000000003E-2</v>
          </cell>
          <cell r="AA10">
            <v>119624.76326147649</v>
          </cell>
          <cell r="AB10">
            <v>1196.2476326147648</v>
          </cell>
          <cell r="AC10">
            <v>7177.485795688589</v>
          </cell>
          <cell r="AD10">
            <v>7177.485795688589</v>
          </cell>
          <cell r="AE10">
            <v>15551.219223991942</v>
          </cell>
          <cell r="AF10">
            <v>1</v>
          </cell>
          <cell r="AG10">
            <v>1</v>
          </cell>
          <cell r="AH10">
            <v>116644.52834817923</v>
          </cell>
          <cell r="AI10">
            <v>18531.454137289187</v>
          </cell>
          <cell r="AJ10">
            <v>185</v>
          </cell>
          <cell r="AK10">
            <v>150</v>
          </cell>
          <cell r="AL10">
            <v>754.05399162614003</v>
          </cell>
          <cell r="AM10">
            <v>139499.9884508359</v>
          </cell>
          <cell r="AN10">
            <v>135175.98248546841</v>
          </cell>
          <cell r="AO10">
            <v>12752.451177874378</v>
          </cell>
          <cell r="AP10">
            <v>3542.3475494095492</v>
          </cell>
          <cell r="AQ10">
            <v>787.18834431323319</v>
          </cell>
          <cell r="AR10">
            <v>141934.78160974185</v>
          </cell>
          <cell r="AS10">
            <v>13390.073736768099</v>
          </cell>
          <cell r="AT10">
            <v>3719.4649268800276</v>
          </cell>
          <cell r="AU10">
            <v>826.54776152889508</v>
          </cell>
          <cell r="AV10">
            <v>128417.18336119503</v>
          </cell>
          <cell r="AW10">
            <v>12114.828618980664</v>
          </cell>
          <cell r="AX10">
            <v>3365.2301719390734</v>
          </cell>
          <cell r="AY10">
            <v>747.82892709757186</v>
          </cell>
          <cell r="AZ10">
            <v>98113.074210890045</v>
          </cell>
          <cell r="BA10">
            <v>9344.1023057990515</v>
          </cell>
          <cell r="BB10">
            <v>2595.5839738330696</v>
          </cell>
          <cell r="BC10">
            <v>576.79643862957107</v>
          </cell>
          <cell r="BD10">
            <v>101381.98686410132</v>
          </cell>
          <cell r="BE10">
            <v>9564.338383405784</v>
          </cell>
          <cell r="BF10">
            <v>2656.7606620571619</v>
          </cell>
          <cell r="BG10">
            <v>590.39125823492486</v>
          </cell>
          <cell r="BH10">
            <v>67587.991242734206</v>
          </cell>
          <cell r="BI10">
            <v>6376.2255889371891</v>
          </cell>
          <cell r="BJ10">
            <v>1771.1737747047746</v>
          </cell>
          <cell r="BK10">
            <v>393.59417215661659</v>
          </cell>
          <cell r="BL10">
            <v>141934.78160974183</v>
          </cell>
          <cell r="BM10">
            <v>128417.18336119498</v>
          </cell>
          <cell r="BN10">
            <v>98113.074210890045</v>
          </cell>
          <cell r="BO10">
            <v>99354.347126819266</v>
          </cell>
          <cell r="BP10">
            <v>9462.3187739827881</v>
          </cell>
          <cell r="BQ10">
            <v>2628.4218816618854</v>
          </cell>
          <cell r="BR10">
            <v>584.09375148041897</v>
          </cell>
          <cell r="BS10">
            <v>0.69125462482239075</v>
          </cell>
          <cell r="BT10">
            <v>0.7</v>
          </cell>
          <cell r="BZ10" t="str">
            <v>a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135175.98248546844</v>
          </cell>
          <cell r="CH10">
            <v>0.3</v>
          </cell>
          <cell r="CI10">
            <v>40552.794745640531</v>
          </cell>
        </row>
        <row r="11">
          <cell r="D11" t="str">
            <v>05-02</v>
          </cell>
          <cell r="E11" t="str">
            <v>เครื่องสูบน้ำ(ดีเซล) ขนาด 4 นิ้ว</v>
          </cell>
          <cell r="F11" t="str">
            <v>A</v>
          </cell>
          <cell r="G11">
            <v>9430.163178139006</v>
          </cell>
          <cell r="H11" t="str">
            <v>0502</v>
          </cell>
          <cell r="I11">
            <v>75441.305425112048</v>
          </cell>
          <cell r="J11">
            <v>8</v>
          </cell>
          <cell r="K11">
            <v>300</v>
          </cell>
          <cell r="L11">
            <v>6</v>
          </cell>
          <cell r="M11">
            <v>50</v>
          </cell>
          <cell r="N11">
            <v>9430.163178139006</v>
          </cell>
          <cell r="O11">
            <v>0.18822265637370381</v>
          </cell>
          <cell r="P11">
            <v>1774.9703634268128</v>
          </cell>
          <cell r="Q11">
            <v>42435.734301625525</v>
          </cell>
          <cell r="R11">
            <v>212.17867150812762</v>
          </cell>
          <cell r="S11">
            <v>0.2</v>
          </cell>
          <cell r="T11">
            <v>1886.0326356278013</v>
          </cell>
          <cell r="V11">
            <v>3.5000000000000003E-2</v>
          </cell>
          <cell r="W11">
            <v>866.25000000000011</v>
          </cell>
          <cell r="X11" t="str">
            <v>ดีเซล</v>
          </cell>
          <cell r="AA11">
            <v>14169.594848701749</v>
          </cell>
          <cell r="AB11">
            <v>141.69594848701749</v>
          </cell>
          <cell r="AC11">
            <v>850.17569092210488</v>
          </cell>
          <cell r="AD11">
            <v>850.17569092210488</v>
          </cell>
          <cell r="AE11">
            <v>1842.0473303312274</v>
          </cell>
          <cell r="AF11">
            <v>1</v>
          </cell>
          <cell r="AG11">
            <v>1</v>
          </cell>
          <cell r="AH11">
            <v>13259.359543405171</v>
          </cell>
          <cell r="AI11">
            <v>2752.2826356278015</v>
          </cell>
          <cell r="AJ11">
            <v>185</v>
          </cell>
          <cell r="AK11">
            <v>50</v>
          </cell>
          <cell r="AL11">
            <v>126.71786646069208</v>
          </cell>
          <cell r="AM11">
            <v>23442.805295228034</v>
          </cell>
          <cell r="AN11">
            <v>16011.642179032973</v>
          </cell>
          <cell r="AO11">
            <v>1510.5322810408466</v>
          </cell>
          <cell r="AP11">
            <v>419.59230028912401</v>
          </cell>
          <cell r="AQ11">
            <v>93.242733397583109</v>
          </cell>
          <cell r="AR11">
            <v>16763.281162984626</v>
          </cell>
          <cell r="AS11">
            <v>1581.4416191494931</v>
          </cell>
          <cell r="AT11">
            <v>439.28933865263696</v>
          </cell>
          <cell r="AU11">
            <v>97.619853033919327</v>
          </cell>
          <cell r="AV11">
            <v>15260.003195081325</v>
          </cell>
          <cell r="AW11">
            <v>1439.6229429322004</v>
          </cell>
          <cell r="AX11">
            <v>399.89526192561124</v>
          </cell>
          <cell r="AY11">
            <v>88.865613761246948</v>
          </cell>
          <cell r="AZ11">
            <v>12239.576907777369</v>
          </cell>
          <cell r="BA11">
            <v>1165.6739912168923</v>
          </cell>
          <cell r="BB11">
            <v>323.79833089358118</v>
          </cell>
          <cell r="BC11">
            <v>71.955184643018043</v>
          </cell>
          <cell r="BD11">
            <v>12008.731634274729</v>
          </cell>
          <cell r="BE11">
            <v>1132.8992107806348</v>
          </cell>
          <cell r="BF11">
            <v>314.69422521684299</v>
          </cell>
          <cell r="BG11">
            <v>69.932050048187335</v>
          </cell>
          <cell r="BH11">
            <v>8005.8210895164866</v>
          </cell>
          <cell r="BI11">
            <v>755.26614052042328</v>
          </cell>
          <cell r="BJ11">
            <v>209.79615014456201</v>
          </cell>
          <cell r="BK11">
            <v>46.621366698791554</v>
          </cell>
          <cell r="BL11">
            <v>16812.224287984624</v>
          </cell>
          <cell r="BM11">
            <v>15211.060070081325</v>
          </cell>
          <cell r="BN11">
            <v>12239.576907777369</v>
          </cell>
          <cell r="BO11">
            <v>11768.557001589235</v>
          </cell>
          <cell r="BP11">
            <v>1120.8149525323081</v>
          </cell>
          <cell r="BQ11">
            <v>311.33748681453</v>
          </cell>
          <cell r="BR11">
            <v>69.186108181006659</v>
          </cell>
          <cell r="BS11">
            <v>0.72801651334884709</v>
          </cell>
          <cell r="BT11">
            <v>0.7</v>
          </cell>
          <cell r="BZ11" t="str">
            <v>a</v>
          </cell>
          <cell r="CB11">
            <v>0</v>
          </cell>
          <cell r="CC11">
            <v>0</v>
          </cell>
          <cell r="CD11">
            <v>0</v>
          </cell>
          <cell r="CE11">
            <v>5</v>
          </cell>
          <cell r="CF11">
            <v>5</v>
          </cell>
          <cell r="CG11">
            <v>16011.642179032975</v>
          </cell>
          <cell r="CH11">
            <v>0.3</v>
          </cell>
          <cell r="CI11">
            <v>4803.4926537098927</v>
          </cell>
        </row>
        <row r="12">
          <cell r="D12" t="str">
            <v>05-03</v>
          </cell>
          <cell r="E12" t="str">
            <v>เครื่องสูบน้ำ(ดีเซล) ขนาด 6 นิ้ว</v>
          </cell>
          <cell r="F12" t="str">
            <v>A</v>
          </cell>
          <cell r="G12">
            <v>94541.665340927168</v>
          </cell>
          <cell r="H12" t="str">
            <v>0503</v>
          </cell>
          <cell r="I12">
            <v>756333.32272741734</v>
          </cell>
          <cell r="J12">
            <v>8</v>
          </cell>
          <cell r="K12">
            <v>300</v>
          </cell>
          <cell r="L12">
            <v>6</v>
          </cell>
          <cell r="M12">
            <v>50</v>
          </cell>
          <cell r="N12">
            <v>94541.665340927168</v>
          </cell>
          <cell r="O12">
            <v>0.18822265637370381</v>
          </cell>
          <cell r="P12">
            <v>17794.883388463037</v>
          </cell>
          <cell r="Q12">
            <v>425437.49403417227</v>
          </cell>
          <cell r="R12">
            <v>2127.1874701708612</v>
          </cell>
          <cell r="S12">
            <v>0.2</v>
          </cell>
          <cell r="T12">
            <v>18908.333068185435</v>
          </cell>
          <cell r="V12">
            <v>3.5000000000000003E-2</v>
          </cell>
          <cell r="W12">
            <v>1732.5000000000002</v>
          </cell>
          <cell r="X12" t="str">
            <v>ดีเซล</v>
          </cell>
          <cell r="Y12" t="str">
            <v>2/8</v>
          </cell>
          <cell r="Z12">
            <v>1000</v>
          </cell>
          <cell r="AA12">
            <v>136104.5692677465</v>
          </cell>
          <cell r="AB12">
            <v>1361.045692677465</v>
          </cell>
          <cell r="AC12">
            <v>8166.2741560647892</v>
          </cell>
          <cell r="AD12">
            <v>8166.2741560647892</v>
          </cell>
          <cell r="AE12">
            <v>17693.594004807044</v>
          </cell>
          <cell r="AF12">
            <v>1</v>
          </cell>
          <cell r="AG12">
            <v>1</v>
          </cell>
          <cell r="AH12">
            <v>132157.3302043681</v>
          </cell>
          <cell r="AI12">
            <v>21640.833068185435</v>
          </cell>
          <cell r="AJ12">
            <v>185</v>
          </cell>
          <cell r="AK12">
            <v>50</v>
          </cell>
          <cell r="AL12">
            <v>1147.1806084143473</v>
          </cell>
          <cell r="AM12">
            <v>212228.41255665425</v>
          </cell>
          <cell r="AN12">
            <v>153798.16327255353</v>
          </cell>
          <cell r="AO12">
            <v>14509.260686089956</v>
          </cell>
          <cell r="AP12">
            <v>4030.3501905805433</v>
          </cell>
          <cell r="AQ12">
            <v>895.63337568456518</v>
          </cell>
          <cell r="AR12">
            <v>161333.68518618125</v>
          </cell>
          <cell r="AS12">
            <v>15220.15897982842</v>
          </cell>
          <cell r="AT12">
            <v>4227.8219388412281</v>
          </cell>
          <cell r="AU12">
            <v>939.51598640916177</v>
          </cell>
          <cell r="AV12">
            <v>146262.64135892587</v>
          </cell>
          <cell r="AW12">
            <v>13798.362392351499</v>
          </cell>
          <cell r="AX12">
            <v>3832.8784423198608</v>
          </cell>
          <cell r="AY12">
            <v>851.75076495996905</v>
          </cell>
          <cell r="AZ12">
            <v>115981.49713618266</v>
          </cell>
          <cell r="BA12">
            <v>11045.856870112635</v>
          </cell>
          <cell r="BB12">
            <v>3068.2935750312877</v>
          </cell>
          <cell r="BC12">
            <v>681.84301667361945</v>
          </cell>
          <cell r="BD12">
            <v>115348.62245441515</v>
          </cell>
          <cell r="BE12">
            <v>10881.945514567467</v>
          </cell>
          <cell r="BF12">
            <v>3022.7626429354077</v>
          </cell>
          <cell r="BG12">
            <v>671.72503176342389</v>
          </cell>
          <cell r="BH12">
            <v>76899.081636276765</v>
          </cell>
          <cell r="BI12">
            <v>7254.630343044978</v>
          </cell>
          <cell r="BJ12">
            <v>2015.1750952902717</v>
          </cell>
          <cell r="BK12">
            <v>447.81668784228259</v>
          </cell>
          <cell r="BL12">
            <v>161488.07143618123</v>
          </cell>
          <cell r="BM12">
            <v>146108.25510892583</v>
          </cell>
          <cell r="BN12">
            <v>115981.49713618266</v>
          </cell>
          <cell r="BO12">
            <v>113041.65000532685</v>
          </cell>
          <cell r="BP12">
            <v>10765.871429078748</v>
          </cell>
          <cell r="BQ12">
            <v>2990.5198414107635</v>
          </cell>
          <cell r="BR12">
            <v>664.55996475794745</v>
          </cell>
          <cell r="BS12">
            <v>0.7182047324282872</v>
          </cell>
          <cell r="BT12">
            <v>0.7</v>
          </cell>
          <cell r="BZ12" t="str">
            <v>a</v>
          </cell>
          <cell r="CB12">
            <v>0</v>
          </cell>
          <cell r="CC12">
            <v>0</v>
          </cell>
          <cell r="CD12">
            <v>0</v>
          </cell>
          <cell r="CE12">
            <v>2</v>
          </cell>
          <cell r="CF12">
            <v>2</v>
          </cell>
          <cell r="CG12">
            <v>153798.16327255356</v>
          </cell>
          <cell r="CH12">
            <v>0.3</v>
          </cell>
          <cell r="CI12">
            <v>46139.448981766065</v>
          </cell>
        </row>
        <row r="13">
          <cell r="D13" t="str">
            <v>05-04</v>
          </cell>
          <cell r="E13" t="str">
            <v>เครื่องสูบน้ำ(เบนซิน)</v>
          </cell>
          <cell r="F13" t="str">
            <v>A</v>
          </cell>
          <cell r="G13">
            <v>5913.1223416590119</v>
          </cell>
          <cell r="H13" t="str">
            <v>0504</v>
          </cell>
          <cell r="I13">
            <v>47304.978733272095</v>
          </cell>
          <cell r="J13">
            <v>8</v>
          </cell>
          <cell r="K13">
            <v>300</v>
          </cell>
          <cell r="L13">
            <v>6</v>
          </cell>
          <cell r="M13">
            <v>50</v>
          </cell>
          <cell r="N13">
            <v>5913.1223416590119</v>
          </cell>
          <cell r="O13">
            <v>0.18822265637370381</v>
          </cell>
          <cell r="P13">
            <v>1112.9835946097551</v>
          </cell>
          <cell r="Q13">
            <v>26609.050537465555</v>
          </cell>
          <cell r="R13">
            <v>133.04525268732777</v>
          </cell>
          <cell r="S13">
            <v>0.2</v>
          </cell>
          <cell r="T13">
            <v>1182.6244683318025</v>
          </cell>
          <cell r="V13">
            <v>3.5000000000000003E-2</v>
          </cell>
          <cell r="W13">
            <v>504.00000000000006</v>
          </cell>
          <cell r="X13" t="str">
            <v>เบนซิน</v>
          </cell>
          <cell r="AA13">
            <v>8845.775657287897</v>
          </cell>
          <cell r="AB13">
            <v>88.457756572878978</v>
          </cell>
          <cell r="AC13">
            <v>530.74653943727378</v>
          </cell>
          <cell r="AD13">
            <v>530.74653943727378</v>
          </cell>
          <cell r="AE13">
            <v>1149.9508354474265</v>
          </cell>
          <cell r="AF13">
            <v>1</v>
          </cell>
          <cell r="AG13">
            <v>1</v>
          </cell>
          <cell r="AH13">
            <v>8309.1020244035208</v>
          </cell>
          <cell r="AI13">
            <v>1686.6244683318025</v>
          </cell>
          <cell r="AJ13">
            <v>185</v>
          </cell>
          <cell r="AK13">
            <v>50</v>
          </cell>
          <cell r="AL13">
            <v>78.646554363411838</v>
          </cell>
          <cell r="AM13">
            <v>14549.61255723119</v>
          </cell>
          <cell r="AN13">
            <v>9995.7264927353226</v>
          </cell>
          <cell r="AO13">
            <v>942.99306535238895</v>
          </cell>
          <cell r="AP13">
            <v>261.94251815344137</v>
          </cell>
          <cell r="AQ13">
            <v>58.209448478542527</v>
          </cell>
          <cell r="AR13">
            <v>10467.036817372091</v>
          </cell>
          <cell r="AS13">
            <v>987.456303525669</v>
          </cell>
          <cell r="AT13">
            <v>274.29341764601918</v>
          </cell>
          <cell r="AU13">
            <v>60.954092810226484</v>
          </cell>
          <cell r="AV13">
            <v>9524.4161680985562</v>
          </cell>
          <cell r="AW13">
            <v>898.52982717910913</v>
          </cell>
          <cell r="AX13">
            <v>249.59161866086365</v>
          </cell>
          <cell r="AY13">
            <v>55.46480414685859</v>
          </cell>
          <cell r="AZ13">
            <v>7630.4775560717171</v>
          </cell>
          <cell r="BA13">
            <v>726.71214819730642</v>
          </cell>
          <cell r="BB13">
            <v>201.86448561036289</v>
          </cell>
          <cell r="BC13">
            <v>44.858774580080642</v>
          </cell>
          <cell r="BD13">
            <v>7496.7948695514915</v>
          </cell>
          <cell r="BE13">
            <v>707.24479901429174</v>
          </cell>
          <cell r="BF13">
            <v>196.45688861508103</v>
          </cell>
          <cell r="BG13">
            <v>43.657086358906895</v>
          </cell>
          <cell r="BH13">
            <v>4997.8632463676613</v>
          </cell>
          <cell r="BI13">
            <v>471.49653267619448</v>
          </cell>
          <cell r="BJ13">
            <v>130.97125907672068</v>
          </cell>
          <cell r="BK13">
            <v>29.104724239271263</v>
          </cell>
          <cell r="BL13">
            <v>10495.51281737209</v>
          </cell>
          <cell r="BM13">
            <v>9495.9401680985557</v>
          </cell>
          <cell r="BN13">
            <v>7630.4775560717171</v>
          </cell>
          <cell r="BO13">
            <v>7346.8589721604621</v>
          </cell>
          <cell r="BP13">
            <v>699.70085449147257</v>
          </cell>
          <cell r="BQ13">
            <v>194.36134846985348</v>
          </cell>
          <cell r="BR13">
            <v>43.191410771078552</v>
          </cell>
          <cell r="BS13">
            <v>0.72702284193696676</v>
          </cell>
          <cell r="BT13">
            <v>0.7</v>
          </cell>
          <cell r="BZ13" t="str">
            <v>a</v>
          </cell>
          <cell r="CB13">
            <v>0</v>
          </cell>
          <cell r="CC13">
            <v>0</v>
          </cell>
          <cell r="CD13">
            <v>0</v>
          </cell>
          <cell r="CE13">
            <v>2</v>
          </cell>
          <cell r="CF13">
            <v>2</v>
          </cell>
          <cell r="CG13">
            <v>9995.7264927353244</v>
          </cell>
          <cell r="CH13">
            <v>0.3</v>
          </cell>
          <cell r="CI13">
            <v>2998.7179478205971</v>
          </cell>
        </row>
        <row r="14">
          <cell r="D14" t="str">
            <v>05-05</v>
          </cell>
          <cell r="E14" t="str">
            <v>เครื่องสูบน้ำ(มอเตอร์ไฟฟ้า)</v>
          </cell>
          <cell r="F14" t="str">
            <v>A</v>
          </cell>
          <cell r="G14">
            <v>5252.3147411626205</v>
          </cell>
          <cell r="H14" t="str">
            <v>0505</v>
          </cell>
          <cell r="I14">
            <v>42018.517929300964</v>
          </cell>
          <cell r="J14">
            <v>8</v>
          </cell>
          <cell r="K14">
            <v>300</v>
          </cell>
          <cell r="L14">
            <v>6</v>
          </cell>
          <cell r="M14">
            <v>50</v>
          </cell>
          <cell r="N14">
            <v>5252.3147411626205</v>
          </cell>
          <cell r="O14">
            <v>0.18822265637370381</v>
          </cell>
          <cell r="P14">
            <v>988.60463269239096</v>
          </cell>
          <cell r="Q14">
            <v>23635.416335231792</v>
          </cell>
          <cell r="R14">
            <v>118.17708167615896</v>
          </cell>
          <cell r="S14">
            <v>0.2</v>
          </cell>
          <cell r="T14">
            <v>1050.4629482325242</v>
          </cell>
          <cell r="V14">
            <v>3.5000000000000003E-2</v>
          </cell>
          <cell r="AA14">
            <v>7409.5594037636947</v>
          </cell>
          <cell r="AB14">
            <v>74.095594037636943</v>
          </cell>
          <cell r="AC14">
            <v>444.57356422582166</v>
          </cell>
          <cell r="AD14">
            <v>444.57356422582166</v>
          </cell>
          <cell r="AE14">
            <v>963.24272248928025</v>
          </cell>
          <cell r="AF14">
            <v>1</v>
          </cell>
          <cell r="AG14">
            <v>1</v>
          </cell>
          <cell r="AH14">
            <v>7322.3391780204502</v>
          </cell>
          <cell r="AI14">
            <v>1050.4629482325242</v>
          </cell>
          <cell r="AJ14">
            <v>185</v>
          </cell>
          <cell r="AK14">
            <v>50</v>
          </cell>
          <cell r="AL14">
            <v>60.589470737733997</v>
          </cell>
          <cell r="AM14">
            <v>11209.05208648079</v>
          </cell>
          <cell r="AN14">
            <v>8372.8021262529746</v>
          </cell>
          <cell r="AO14">
            <v>789.88699304273348</v>
          </cell>
          <cell r="AP14">
            <v>219.41305362298152</v>
          </cell>
          <cell r="AQ14">
            <v>48.758456360662564</v>
          </cell>
          <cell r="AR14">
            <v>8791.4422325656233</v>
          </cell>
          <cell r="AS14">
            <v>829.38134269487011</v>
          </cell>
          <cell r="AT14">
            <v>230.38370630413058</v>
          </cell>
          <cell r="AU14">
            <v>51.196379178695686</v>
          </cell>
          <cell r="AV14">
            <v>7954.162019940326</v>
          </cell>
          <cell r="AW14">
            <v>750.39264339059685</v>
          </cell>
          <cell r="AX14">
            <v>208.44240094183246</v>
          </cell>
          <cell r="AY14">
            <v>46.320533542629434</v>
          </cell>
          <cell r="AZ14">
            <v>6271.8762297879257</v>
          </cell>
          <cell r="BA14">
            <v>597.32154569408817</v>
          </cell>
          <cell r="BB14">
            <v>165.92265158169116</v>
          </cell>
          <cell r="BC14">
            <v>36.871700351486922</v>
          </cell>
          <cell r="BD14">
            <v>6279.6015946897314</v>
          </cell>
          <cell r="BE14">
            <v>592.41524478205008</v>
          </cell>
          <cell r="BF14">
            <v>164.55979021723613</v>
          </cell>
          <cell r="BG14">
            <v>36.568842270496923</v>
          </cell>
          <cell r="BH14">
            <v>4186.4010631264873</v>
          </cell>
          <cell r="BI14">
            <v>394.94349652136674</v>
          </cell>
          <cell r="BJ14">
            <v>109.70652681149076</v>
          </cell>
          <cell r="BK14">
            <v>24.379228180331282</v>
          </cell>
          <cell r="BL14">
            <v>8791.4422325656233</v>
          </cell>
          <cell r="BM14">
            <v>7954.1620199403251</v>
          </cell>
          <cell r="BN14">
            <v>6271.8762297879257</v>
          </cell>
          <cell r="BO14">
            <v>6154.0095627959363</v>
          </cell>
          <cell r="BP14">
            <v>586.09614883770826</v>
          </cell>
          <cell r="BQ14">
            <v>162.80448578825229</v>
          </cell>
          <cell r="BR14">
            <v>36.178774619611623</v>
          </cell>
          <cell r="BS14">
            <v>0.71340697736207404</v>
          </cell>
          <cell r="BT14">
            <v>0.7</v>
          </cell>
          <cell r="BZ14" t="str">
            <v>a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8372.8021262529746</v>
          </cell>
          <cell r="CH14">
            <v>0.3</v>
          </cell>
          <cell r="CI14">
            <v>2511.8406378758923</v>
          </cell>
        </row>
        <row r="15">
          <cell r="D15" t="str">
            <v>09-01</v>
          </cell>
          <cell r="E15" t="str">
            <v>เตาต้มยางขนาดเล็ก</v>
          </cell>
          <cell r="F15" t="str">
            <v>A</v>
          </cell>
          <cell r="G15">
            <v>34608.626306840546</v>
          </cell>
          <cell r="H15" t="str">
            <v>0901</v>
          </cell>
          <cell r="I15">
            <v>346086.26306840545</v>
          </cell>
          <cell r="J15">
            <v>10</v>
          </cell>
          <cell r="K15">
            <v>700</v>
          </cell>
          <cell r="L15">
            <v>4</v>
          </cell>
          <cell r="M15">
            <v>175</v>
          </cell>
          <cell r="N15">
            <v>34608.626306840546</v>
          </cell>
          <cell r="O15">
            <v>0.2329094433013652</v>
          </cell>
          <cell r="P15">
            <v>8060.6758865512147</v>
          </cell>
          <cell r="Q15">
            <v>190347.44468762301</v>
          </cell>
          <cell r="R15">
            <v>951.73722343811505</v>
          </cell>
          <cell r="S15">
            <v>0.2</v>
          </cell>
          <cell r="T15">
            <v>6921.7252613681094</v>
          </cell>
          <cell r="V15">
            <v>3.5000000000000003E-2</v>
          </cell>
          <cell r="W15">
            <v>242.55</v>
          </cell>
          <cell r="X15" t="str">
            <v>เบนซิน</v>
          </cell>
          <cell r="Y15" t="str">
            <v>2.5/10</v>
          </cell>
          <cell r="Z15">
            <v>800</v>
          </cell>
          <cell r="AA15">
            <v>51585.314678197996</v>
          </cell>
          <cell r="AB15">
            <v>515.85314678197994</v>
          </cell>
          <cell r="AC15">
            <v>3095.1188806918794</v>
          </cell>
          <cell r="AD15">
            <v>3095.1188806918794</v>
          </cell>
          <cell r="AE15">
            <v>6706.0909081657392</v>
          </cell>
          <cell r="AF15">
            <v>1</v>
          </cell>
          <cell r="AG15">
            <v>1</v>
          </cell>
          <cell r="AH15">
            <v>50327.130324995618</v>
          </cell>
          <cell r="AI15">
            <v>7964.2752613681096</v>
          </cell>
          <cell r="AJ15">
            <v>185</v>
          </cell>
          <cell r="AK15">
            <v>175</v>
          </cell>
          <cell r="AL15">
            <v>317.54868664794856</v>
          </cell>
          <cell r="AM15">
            <v>58746.507029870481</v>
          </cell>
          <cell r="AN15">
            <v>58291.405586363726</v>
          </cell>
          <cell r="AO15">
            <v>5499.1892062607294</v>
          </cell>
          <cell r="AP15">
            <v>1527.5525572946469</v>
          </cell>
          <cell r="AQ15">
            <v>339.45612384325489</v>
          </cell>
          <cell r="AR15">
            <v>61147.071790681912</v>
          </cell>
          <cell r="AS15">
            <v>5768.5916783662187</v>
          </cell>
          <cell r="AT15">
            <v>1602.3865773239495</v>
          </cell>
          <cell r="AU15">
            <v>356.0859060719888</v>
          </cell>
          <cell r="AV15">
            <v>55435.739382045533</v>
          </cell>
          <cell r="AW15">
            <v>5229.7867341552392</v>
          </cell>
          <cell r="AX15">
            <v>1452.7185372653441</v>
          </cell>
          <cell r="AY15">
            <v>322.82634161452091</v>
          </cell>
          <cell r="AZ15">
            <v>44447.955063627509</v>
          </cell>
          <cell r="BA15">
            <v>4233.1385774883338</v>
          </cell>
          <cell r="BB15">
            <v>1175.8718270800928</v>
          </cell>
          <cell r="BC15">
            <v>261.30485046224283</v>
          </cell>
          <cell r="BD15">
            <v>43718.554189772796</v>
          </cell>
          <cell r="BE15">
            <v>4124.3919046955471</v>
          </cell>
          <cell r="BF15">
            <v>1145.6644179709851</v>
          </cell>
          <cell r="BG15">
            <v>254.59209288244116</v>
          </cell>
          <cell r="BH15">
            <v>29145.702793181863</v>
          </cell>
          <cell r="BI15">
            <v>2749.5946031303647</v>
          </cell>
          <cell r="BJ15">
            <v>763.77627864732347</v>
          </cell>
          <cell r="BK15">
            <v>169.72806192162744</v>
          </cell>
          <cell r="BL15">
            <v>61205.975865681918</v>
          </cell>
          <cell r="BM15">
            <v>55376.835307045534</v>
          </cell>
          <cell r="BN15">
            <v>44447.955063627509</v>
          </cell>
          <cell r="BO15">
            <v>42844.183105977339</v>
          </cell>
          <cell r="BP15">
            <v>4080.3983910454608</v>
          </cell>
          <cell r="BQ15">
            <v>1133.4439975126279</v>
          </cell>
          <cell r="BR15">
            <v>251.87644389169509</v>
          </cell>
          <cell r="BS15">
            <v>0.72620286556936342</v>
          </cell>
          <cell r="BT15">
            <v>0.7</v>
          </cell>
          <cell r="BZ15" t="str">
            <v>a</v>
          </cell>
          <cell r="CB15">
            <v>0</v>
          </cell>
          <cell r="CC15">
            <v>0</v>
          </cell>
          <cell r="CD15">
            <v>0</v>
          </cell>
          <cell r="CE15">
            <v>4</v>
          </cell>
          <cell r="CF15">
            <v>4</v>
          </cell>
          <cell r="CG15">
            <v>58291.405586363719</v>
          </cell>
          <cell r="CH15">
            <v>0.4</v>
          </cell>
          <cell r="CI15">
            <v>23316.56223454549</v>
          </cell>
        </row>
        <row r="16">
          <cell r="D16" t="str">
            <v>09-02</v>
          </cell>
          <cell r="E16" t="str">
            <v>เตาต้มยางขนาดเล็ก(รุ่นเก่า)</v>
          </cell>
          <cell r="F16" t="str">
            <v>A</v>
          </cell>
          <cell r="G16">
            <v>6525.5715833285822</v>
          </cell>
          <cell r="H16" t="str">
            <v>0902</v>
          </cell>
          <cell r="I16">
            <v>65255.715833285823</v>
          </cell>
          <cell r="J16">
            <v>10</v>
          </cell>
          <cell r="K16">
            <v>700</v>
          </cell>
          <cell r="L16">
            <v>4</v>
          </cell>
          <cell r="M16">
            <v>175</v>
          </cell>
          <cell r="N16">
            <v>6525.5715833285822</v>
          </cell>
          <cell r="O16">
            <v>0.2329094433013652</v>
          </cell>
          <cell r="P16">
            <v>1519.8672446962685</v>
          </cell>
          <cell r="Q16">
            <v>35890.643708307201</v>
          </cell>
          <cell r="R16">
            <v>179.45321854153602</v>
          </cell>
          <cell r="S16">
            <v>0.2</v>
          </cell>
          <cell r="T16">
            <v>1305.1143166657166</v>
          </cell>
          <cell r="V16">
            <v>3.5000000000000003E-2</v>
          </cell>
          <cell r="W16">
            <v>242.55</v>
          </cell>
          <cell r="X16" t="str">
            <v>เบนซิน</v>
          </cell>
          <cell r="AA16">
            <v>9772.5563632321027</v>
          </cell>
          <cell r="AB16">
            <v>97.725563632321027</v>
          </cell>
          <cell r="AC16">
            <v>586.35338179392613</v>
          </cell>
          <cell r="AD16">
            <v>586.35338179392613</v>
          </cell>
          <cell r="AE16">
            <v>1270.4323272201732</v>
          </cell>
          <cell r="AF16">
            <v>1</v>
          </cell>
          <cell r="AG16">
            <v>1</v>
          </cell>
          <cell r="AH16">
            <v>9495.3243737865596</v>
          </cell>
          <cell r="AI16">
            <v>1547.6643166657166</v>
          </cell>
          <cell r="AJ16">
            <v>185</v>
          </cell>
          <cell r="AK16">
            <v>175</v>
          </cell>
          <cell r="AL16">
            <v>60.169873791376233</v>
          </cell>
          <cell r="AM16">
            <v>11131.426651404603</v>
          </cell>
          <cell r="AN16">
            <v>11042.988690452275</v>
          </cell>
          <cell r="AO16">
            <v>1041.7913858917241</v>
          </cell>
          <cell r="AP16">
            <v>289.38649608103447</v>
          </cell>
          <cell r="AQ16">
            <v>64.30811024022988</v>
          </cell>
          <cell r="AR16">
            <v>11581.434049974887</v>
          </cell>
          <cell r="AS16">
            <v>1092.5881179221592</v>
          </cell>
          <cell r="AT16">
            <v>303.49669942282202</v>
          </cell>
          <cell r="AU16">
            <v>67.443710982849339</v>
          </cell>
          <cell r="AV16">
            <v>10504.543330929662</v>
          </cell>
          <cell r="AW16">
            <v>990.99465386128895</v>
          </cell>
          <cell r="AX16">
            <v>275.27629273924691</v>
          </cell>
          <cell r="AY16">
            <v>61.172509497610427</v>
          </cell>
          <cell r="AZ16">
            <v>8432.7600571208422</v>
          </cell>
          <cell r="BA16">
            <v>803.12000544008026</v>
          </cell>
          <cell r="BB16">
            <v>223.08889040002228</v>
          </cell>
          <cell r="BC16">
            <v>49.575308977782726</v>
          </cell>
          <cell r="BD16">
            <v>8282.2415178392075</v>
          </cell>
          <cell r="BE16">
            <v>781.34353941879306</v>
          </cell>
          <cell r="BF16">
            <v>217.03987206077585</v>
          </cell>
          <cell r="BG16">
            <v>48.231082680172406</v>
          </cell>
          <cell r="BH16">
            <v>5521.4943452261377</v>
          </cell>
          <cell r="BI16">
            <v>520.89569294586204</v>
          </cell>
          <cell r="BJ16">
            <v>144.69324804051723</v>
          </cell>
          <cell r="BK16">
            <v>32.15405512011494</v>
          </cell>
          <cell r="BL16">
            <v>11595.13812497489</v>
          </cell>
          <cell r="BM16">
            <v>10490.839255929661</v>
          </cell>
          <cell r="BN16">
            <v>8432.7600571208422</v>
          </cell>
          <cell r="BO16">
            <v>8116.5966874824226</v>
          </cell>
          <cell r="BP16">
            <v>773.00920833165924</v>
          </cell>
          <cell r="BQ16">
            <v>214.72478009212756</v>
          </cell>
          <cell r="BR16">
            <v>47.716617798250567</v>
          </cell>
          <cell r="BS16">
            <v>0.72726689119445942</v>
          </cell>
          <cell r="BT16">
            <v>0.7</v>
          </cell>
          <cell r="BZ16" t="str">
            <v>a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11042.988690452275</v>
          </cell>
          <cell r="CH16">
            <v>0.4</v>
          </cell>
          <cell r="CI16">
            <v>4417.1954761809102</v>
          </cell>
        </row>
        <row r="17">
          <cell r="D17" t="str">
            <v>10-01</v>
          </cell>
          <cell r="E17" t="str">
            <v>เครื่องอัดลมพร้อมอุปกรณ์ขนาด 110 ลบ.ฟุต</v>
          </cell>
          <cell r="F17" t="str">
            <v>A</v>
          </cell>
          <cell r="G17">
            <v>99677.222231516207</v>
          </cell>
          <cell r="H17" t="str">
            <v>1001</v>
          </cell>
          <cell r="I17">
            <v>1196126.6667781945</v>
          </cell>
          <cell r="J17">
            <v>12</v>
          </cell>
          <cell r="K17">
            <v>550</v>
          </cell>
          <cell r="L17">
            <v>4</v>
          </cell>
          <cell r="M17">
            <v>137.5</v>
          </cell>
          <cell r="N17">
            <v>99677.222231516207</v>
          </cell>
          <cell r="O17">
            <v>0.2786260722326796</v>
          </cell>
          <cell r="P17">
            <v>27772.672921431291</v>
          </cell>
          <cell r="Q17">
            <v>647901.94450485532</v>
          </cell>
          <cell r="R17">
            <v>3239.5097225242766</v>
          </cell>
          <cell r="S17">
            <v>0.2</v>
          </cell>
          <cell r="T17">
            <v>19935.444446303241</v>
          </cell>
          <cell r="V17">
            <v>3.5000000000000003E-2</v>
          </cell>
          <cell r="W17">
            <v>2858.6250000000005</v>
          </cell>
          <cell r="X17" t="str">
            <v>ดีเซล</v>
          </cell>
          <cell r="Y17" t="str">
            <v>2/12</v>
          </cell>
          <cell r="Z17">
            <v>666.66666666666663</v>
          </cell>
          <cell r="AA17">
            <v>154150.14098844168</v>
          </cell>
          <cell r="AB17">
            <v>1541.5014098844167</v>
          </cell>
          <cell r="AC17">
            <v>9249.0084593065003</v>
          </cell>
          <cell r="AD17">
            <v>9249.0084593065003</v>
          </cell>
          <cell r="AE17">
            <v>20039.518328497419</v>
          </cell>
          <cell r="AF17">
            <v>1</v>
          </cell>
          <cell r="AG17">
            <v>1</v>
          </cell>
          <cell r="AH17">
            <v>150728.9232039692</v>
          </cell>
          <cell r="AI17">
            <v>23460.736112969909</v>
          </cell>
          <cell r="AJ17">
            <v>185</v>
          </cell>
          <cell r="AK17">
            <v>137.5</v>
          </cell>
          <cell r="AL17">
            <v>985.37447160472516</v>
          </cell>
          <cell r="AM17">
            <v>182294.27724687415</v>
          </cell>
          <cell r="AN17">
            <v>174189.6593169391</v>
          </cell>
          <cell r="AO17">
            <v>16432.986728013122</v>
          </cell>
          <cell r="AP17">
            <v>4564.7185355592001</v>
          </cell>
          <cell r="AQ17">
            <v>1014.3818967909333</v>
          </cell>
          <cell r="AR17">
            <v>182699.96330361941</v>
          </cell>
          <cell r="AS17">
            <v>17235.845594681079</v>
          </cell>
          <cell r="AT17">
            <v>4787.7348874114105</v>
          </cell>
          <cell r="AU17">
            <v>1063.9410860914245</v>
          </cell>
          <cell r="AV17">
            <v>165679.35533025878</v>
          </cell>
          <cell r="AW17">
            <v>15630.127861345169</v>
          </cell>
          <cell r="AX17">
            <v>4341.7021837069915</v>
          </cell>
          <cell r="AY17">
            <v>964.82270749044255</v>
          </cell>
          <cell r="AZ17">
            <v>134318.77042433262</v>
          </cell>
          <cell r="BA17">
            <v>12792.26384993644</v>
          </cell>
          <cell r="BB17">
            <v>3553.4066249823445</v>
          </cell>
          <cell r="BC17">
            <v>789.64591666274328</v>
          </cell>
          <cell r="BD17">
            <v>130642.24448770433</v>
          </cell>
          <cell r="BE17">
            <v>12324.740046009842</v>
          </cell>
          <cell r="BF17">
            <v>3423.5389016693998</v>
          </cell>
          <cell r="BG17">
            <v>760.78642259319997</v>
          </cell>
          <cell r="BH17">
            <v>87094.829658469549</v>
          </cell>
          <cell r="BI17">
            <v>8216.493364006561</v>
          </cell>
          <cell r="BJ17">
            <v>2282.3592677796</v>
          </cell>
          <cell r="BK17">
            <v>507.19094839546665</v>
          </cell>
          <cell r="BL17">
            <v>182899.14228278605</v>
          </cell>
          <cell r="BM17">
            <v>165480.17635109214</v>
          </cell>
          <cell r="BN17">
            <v>134318.77042433262</v>
          </cell>
          <cell r="BO17">
            <v>128029.39959795022</v>
          </cell>
          <cell r="BP17">
            <v>12193.276152185736</v>
          </cell>
          <cell r="BQ17">
            <v>3387.0211533849265</v>
          </cell>
          <cell r="BR17">
            <v>752.67136741887259</v>
          </cell>
          <cell r="BS17">
            <v>0.73438709852809581</v>
          </cell>
          <cell r="BT17">
            <v>0.7</v>
          </cell>
          <cell r="BZ17" t="str">
            <v>a</v>
          </cell>
          <cell r="CB17">
            <v>0</v>
          </cell>
          <cell r="CC17">
            <v>0</v>
          </cell>
          <cell r="CD17">
            <v>0</v>
          </cell>
          <cell r="CE17">
            <v>2</v>
          </cell>
          <cell r="CF17">
            <v>2</v>
          </cell>
          <cell r="CG17">
            <v>174189.6593169391</v>
          </cell>
          <cell r="CH17">
            <v>0.7</v>
          </cell>
          <cell r="CI17">
            <v>121932.76152185736</v>
          </cell>
        </row>
        <row r="18">
          <cell r="D18" t="str">
            <v>10-02</v>
          </cell>
          <cell r="E18" t="str">
            <v>เครื่องอัดลมพร้อมอุปกรณ์ขนาด 60 ลบ.ฟุต</v>
          </cell>
          <cell r="F18" t="str">
            <v>A</v>
          </cell>
          <cell r="G18">
            <v>36169.697690357651</v>
          </cell>
          <cell r="H18" t="str">
            <v>1002</v>
          </cell>
          <cell r="I18">
            <v>434036.37228429178</v>
          </cell>
          <cell r="J18">
            <v>12</v>
          </cell>
          <cell r="K18">
            <v>550</v>
          </cell>
          <cell r="L18">
            <v>4</v>
          </cell>
          <cell r="M18">
            <v>137.5</v>
          </cell>
          <cell r="N18">
            <v>36169.697690357651</v>
          </cell>
          <cell r="O18">
            <v>0.2786260722326796</v>
          </cell>
          <cell r="P18">
            <v>10077.820801307775</v>
          </cell>
          <cell r="Q18">
            <v>235103.0349873247</v>
          </cell>
          <cell r="R18">
            <v>1175.5151749366235</v>
          </cell>
          <cell r="S18">
            <v>0.2</v>
          </cell>
          <cell r="T18">
            <v>7233.9395380715305</v>
          </cell>
          <cell r="V18">
            <v>3.5000000000000003E-2</v>
          </cell>
          <cell r="W18">
            <v>2604.5250000000001</v>
          </cell>
          <cell r="X18" t="str">
            <v>ดีเซล</v>
          </cell>
          <cell r="Y18" t="str">
            <v>2/12</v>
          </cell>
          <cell r="Z18">
            <v>666.66666666666663</v>
          </cell>
          <cell r="AA18">
            <v>57928.164871340246</v>
          </cell>
          <cell r="AB18">
            <v>579.28164871340243</v>
          </cell>
          <cell r="AC18">
            <v>3475.6898922804148</v>
          </cell>
          <cell r="AD18">
            <v>3475.6898922804148</v>
          </cell>
          <cell r="AE18">
            <v>7530.661433274232</v>
          </cell>
          <cell r="AF18">
            <v>1</v>
          </cell>
          <cell r="AG18">
            <v>1</v>
          </cell>
          <cell r="AH18">
            <v>54953.695099876291</v>
          </cell>
          <cell r="AI18">
            <v>10505.131204738196</v>
          </cell>
          <cell r="AJ18">
            <v>185</v>
          </cell>
          <cell r="AK18">
            <v>137.5</v>
          </cell>
          <cell r="AL18">
            <v>373.44795475614961</v>
          </cell>
          <cell r="AM18">
            <v>69087.871629887683</v>
          </cell>
          <cell r="AN18">
            <v>65458.826304614486</v>
          </cell>
          <cell r="AO18">
            <v>6175.3609721334424</v>
          </cell>
          <cell r="AP18">
            <v>1715.3780478148451</v>
          </cell>
          <cell r="AQ18">
            <v>381.19512173663225</v>
          </cell>
          <cell r="AR18">
            <v>68546.945290678545</v>
          </cell>
          <cell r="AS18">
            <v>6466.6929519508067</v>
          </cell>
          <cell r="AT18">
            <v>1796.303597764113</v>
          </cell>
          <cell r="AU18">
            <v>399.178577280914</v>
          </cell>
          <cell r="AV18">
            <v>62370.707318550412</v>
          </cell>
          <cell r="AW18">
            <v>5884.0289923160772</v>
          </cell>
          <cell r="AX18">
            <v>1634.452497865577</v>
          </cell>
          <cell r="AY18">
            <v>363.21166619235044</v>
          </cell>
          <cell r="AZ18">
            <v>50990.947228471428</v>
          </cell>
          <cell r="BA18">
            <v>4856.2806884258507</v>
          </cell>
          <cell r="BB18">
            <v>1348.9668578960695</v>
          </cell>
          <cell r="BC18">
            <v>299.77041286579322</v>
          </cell>
          <cell r="BD18">
            <v>49094.119728460864</v>
          </cell>
          <cell r="BE18">
            <v>4631.5207291000816</v>
          </cell>
          <cell r="BF18">
            <v>1286.5335358611337</v>
          </cell>
          <cell r="BG18">
            <v>285.89634130247418</v>
          </cell>
          <cell r="BH18">
            <v>32729.413152307243</v>
          </cell>
          <cell r="BI18">
            <v>3087.6804860667212</v>
          </cell>
          <cell r="BJ18">
            <v>857.68902390742255</v>
          </cell>
          <cell r="BK18">
            <v>190.59756086831612</v>
          </cell>
          <cell r="BL18">
            <v>68731.76761984521</v>
          </cell>
          <cell r="BM18">
            <v>62185.884989383761</v>
          </cell>
          <cell r="BN18">
            <v>50990.947228471428</v>
          </cell>
          <cell r="BO18">
            <v>48112.237333891644</v>
          </cell>
          <cell r="BP18">
            <v>4582.1178413230136</v>
          </cell>
          <cell r="BQ18">
            <v>1272.8105114786149</v>
          </cell>
          <cell r="BR18">
            <v>282.84678032858108</v>
          </cell>
          <cell r="BS18">
            <v>0.74188325128639054</v>
          </cell>
          <cell r="BT18">
            <v>0.7</v>
          </cell>
          <cell r="BZ18" t="str">
            <v>a</v>
          </cell>
          <cell r="CB18">
            <v>0</v>
          </cell>
          <cell r="CC18">
            <v>0</v>
          </cell>
          <cell r="CD18">
            <v>0</v>
          </cell>
          <cell r="CE18">
            <v>96</v>
          </cell>
          <cell r="CF18">
            <v>96</v>
          </cell>
          <cell r="CG18">
            <v>65458.826304614478</v>
          </cell>
          <cell r="CH18">
            <v>0.3</v>
          </cell>
          <cell r="CI18">
            <v>19637.647891384342</v>
          </cell>
        </row>
        <row r="19">
          <cell r="D19" t="str">
            <v>12-01</v>
          </cell>
          <cell r="E19" t="str">
            <v>เครื่องตัดคอนกรีต</v>
          </cell>
          <cell r="F19" t="str">
            <v>A</v>
          </cell>
          <cell r="G19">
            <v>8053.2266399676537</v>
          </cell>
          <cell r="H19" t="str">
            <v>1201</v>
          </cell>
          <cell r="I19">
            <v>64425.813119741229</v>
          </cell>
          <cell r="J19">
            <v>8</v>
          </cell>
          <cell r="K19">
            <v>500</v>
          </cell>
          <cell r="L19">
            <v>4</v>
          </cell>
          <cell r="M19">
            <v>125</v>
          </cell>
          <cell r="N19">
            <v>8053.2266399676537</v>
          </cell>
          <cell r="O19">
            <v>0.10196018145920967</v>
          </cell>
          <cell r="P19">
            <v>821.1084495432433</v>
          </cell>
          <cell r="Q19">
            <v>36239.519879854444</v>
          </cell>
          <cell r="R19">
            <v>181.19759939927224</v>
          </cell>
          <cell r="S19">
            <v>0.2</v>
          </cell>
          <cell r="T19">
            <v>1610.6453279935308</v>
          </cell>
          <cell r="V19">
            <v>3.5000000000000003E-2</v>
          </cell>
          <cell r="W19">
            <v>1118.25</v>
          </cell>
          <cell r="X19" t="str">
            <v>เบนซิน</v>
          </cell>
          <cell r="AA19">
            <v>11784.428016903699</v>
          </cell>
          <cell r="AB19">
            <v>117.84428016903699</v>
          </cell>
          <cell r="AC19">
            <v>707.06568101422192</v>
          </cell>
          <cell r="AD19">
            <v>707.06568101422192</v>
          </cell>
          <cell r="AE19">
            <v>1531.9756421974807</v>
          </cell>
          <cell r="AF19">
            <v>1</v>
          </cell>
          <cell r="AG19">
            <v>1</v>
          </cell>
          <cell r="AH19">
            <v>10587.508331107651</v>
          </cell>
          <cell r="AI19">
            <v>2728.8953279935308</v>
          </cell>
          <cell r="AJ19">
            <v>185</v>
          </cell>
          <cell r="AK19">
            <v>125</v>
          </cell>
          <cell r="AL19">
            <v>79.060937386692302</v>
          </cell>
          <cell r="AM19">
            <v>14626.273416538075</v>
          </cell>
          <cell r="AN19">
            <v>13316.403659101181</v>
          </cell>
          <cell r="AO19">
            <v>1256.2644961416208</v>
          </cell>
          <cell r="AP19">
            <v>348.9623600393391</v>
          </cell>
          <cell r="AQ19">
            <v>77.547191119853139</v>
          </cell>
          <cell r="AR19">
            <v>13823.491182973026</v>
          </cell>
          <cell r="AS19">
            <v>1304.1029417899081</v>
          </cell>
          <cell r="AT19">
            <v>362.25081716386336</v>
          </cell>
          <cell r="AU19">
            <v>80.500181591969636</v>
          </cell>
          <cell r="AV19">
            <v>12627.31321316607</v>
          </cell>
          <cell r="AW19">
            <v>1191.255963506233</v>
          </cell>
          <cell r="AX19">
            <v>330.90443430728692</v>
          </cell>
          <cell r="AY19">
            <v>73.534318734952649</v>
          </cell>
          <cell r="AZ19">
            <v>10095.113003114118</v>
          </cell>
          <cell r="BA19">
            <v>961.43933362991606</v>
          </cell>
          <cell r="BB19">
            <v>267.06648156386558</v>
          </cell>
          <cell r="BC19">
            <v>59.348107014192351</v>
          </cell>
          <cell r="BD19">
            <v>9987.3027443258852</v>
          </cell>
          <cell r="BE19">
            <v>942.19837210621563</v>
          </cell>
          <cell r="BF19">
            <v>261.72177002950434</v>
          </cell>
          <cell r="BG19">
            <v>58.16039333988985</v>
          </cell>
          <cell r="BH19">
            <v>6658.2018295505904</v>
          </cell>
          <cell r="BI19">
            <v>628.13224807081042</v>
          </cell>
          <cell r="BJ19">
            <v>174.48118001966955</v>
          </cell>
          <cell r="BK19">
            <v>38.773595559926569</v>
          </cell>
          <cell r="BL19">
            <v>13982.223842056241</v>
          </cell>
          <cell r="BM19">
            <v>12650.583476146121</v>
          </cell>
          <cell r="BN19">
            <v>10095.113003114118</v>
          </cell>
          <cell r="BO19">
            <v>9787.5566894393687</v>
          </cell>
          <cell r="BP19">
            <v>932.14825613708274</v>
          </cell>
          <cell r="BQ19">
            <v>258.93007114918964</v>
          </cell>
          <cell r="BR19">
            <v>57.540015810931031</v>
          </cell>
          <cell r="BS19">
            <v>0.72199623730451734</v>
          </cell>
          <cell r="BT19">
            <v>0.70000000000000007</v>
          </cell>
          <cell r="BZ19" t="str">
            <v>a</v>
          </cell>
          <cell r="CB19">
            <v>0</v>
          </cell>
          <cell r="CC19">
            <v>7</v>
          </cell>
          <cell r="CD19">
            <v>0</v>
          </cell>
          <cell r="CE19">
            <v>0</v>
          </cell>
          <cell r="CF19">
            <v>7</v>
          </cell>
          <cell r="CG19">
            <v>13225.402198069547</v>
          </cell>
          <cell r="CH19">
            <v>1</v>
          </cell>
          <cell r="CI19">
            <v>13225.402198069547</v>
          </cell>
        </row>
        <row r="20">
          <cell r="D20" t="str">
            <v>15-01</v>
          </cell>
          <cell r="E20" t="str">
            <v xml:space="preserve">หางลาก(ขนาดไม่น้อยกว่า 20 ตัน) </v>
          </cell>
          <cell r="F20" t="str">
            <v>C</v>
          </cell>
          <cell r="G20">
            <v>125000</v>
          </cell>
          <cell r="H20" t="str">
            <v>1501</v>
          </cell>
          <cell r="I20">
            <v>1500000</v>
          </cell>
          <cell r="J20">
            <v>12</v>
          </cell>
          <cell r="K20">
            <v>950</v>
          </cell>
          <cell r="L20">
            <v>7</v>
          </cell>
          <cell r="M20">
            <v>135.71428571428572</v>
          </cell>
          <cell r="N20">
            <v>125000</v>
          </cell>
          <cell r="O20">
            <v>0.2786260722326796</v>
          </cell>
          <cell r="P20">
            <v>34828.259029084948</v>
          </cell>
          <cell r="Q20">
            <v>812500</v>
          </cell>
          <cell r="R20">
            <v>4062.5</v>
          </cell>
          <cell r="S20">
            <v>0.2</v>
          </cell>
          <cell r="T20">
            <v>25000</v>
          </cell>
          <cell r="V20">
            <v>4.4999999999999998E-2</v>
          </cell>
          <cell r="Y20" t="str">
            <v>3/12</v>
          </cell>
          <cell r="Z20">
            <v>36000</v>
          </cell>
          <cell r="AA20">
            <v>224890.75902908493</v>
          </cell>
          <cell r="AB20">
            <v>2248.9075902908494</v>
          </cell>
          <cell r="AC20">
            <v>13493.445541745095</v>
          </cell>
          <cell r="AD20">
            <v>13493.445541745095</v>
          </cell>
          <cell r="AE20">
            <v>29235.798673781042</v>
          </cell>
          <cell r="AF20">
            <v>1</v>
          </cell>
          <cell r="AG20">
            <v>1</v>
          </cell>
          <cell r="AH20">
            <v>193126.55770286598</v>
          </cell>
          <cell r="AI20">
            <v>61000</v>
          </cell>
          <cell r="AJ20">
            <v>185</v>
          </cell>
          <cell r="AK20">
            <v>135.71428571428572</v>
          </cell>
          <cell r="AL20">
            <v>1493.401023144937</v>
          </cell>
          <cell r="AM20">
            <v>276279.18928181333</v>
          </cell>
          <cell r="AN20">
            <v>254126.55770286598</v>
          </cell>
          <cell r="AO20">
            <v>23974.203556874148</v>
          </cell>
          <cell r="AP20">
            <v>6659.5009880205962</v>
          </cell>
          <cell r="AQ20">
            <v>1479.8891084490215</v>
          </cell>
          <cell r="AR20">
            <v>264798.88558800926</v>
          </cell>
          <cell r="AS20">
            <v>24981.026942265024</v>
          </cell>
          <cell r="AT20">
            <v>6939.1741506291728</v>
          </cell>
          <cell r="AU20">
            <v>1542.0387001398162</v>
          </cell>
          <cell r="AV20">
            <v>243454.22981772272</v>
          </cell>
          <cell r="AW20">
            <v>22967.380171483277</v>
          </cell>
          <cell r="AX20">
            <v>6379.8278254120214</v>
          </cell>
          <cell r="AY20">
            <v>1417.739516758227</v>
          </cell>
          <cell r="AZ20">
            <v>204126.55770286598</v>
          </cell>
          <cell r="BA20">
            <v>19440.624543130092</v>
          </cell>
          <cell r="BB20">
            <v>5400.1734842028036</v>
          </cell>
          <cell r="BC20">
            <v>1200.0385520450675</v>
          </cell>
          <cell r="BD20">
            <v>190594.9182771495</v>
          </cell>
          <cell r="BE20">
            <v>17980.65266765561</v>
          </cell>
          <cell r="BF20">
            <v>4994.6257410154467</v>
          </cell>
          <cell r="BG20">
            <v>1109.9168313367661</v>
          </cell>
          <cell r="BH20">
            <v>127063.27885143299</v>
          </cell>
          <cell r="BI20">
            <v>11987.101778437074</v>
          </cell>
          <cell r="BJ20">
            <v>3329.7504940102981</v>
          </cell>
          <cell r="BK20">
            <v>739.94455422451074</v>
          </cell>
          <cell r="BL20">
            <v>266832.88558800926</v>
          </cell>
          <cell r="BM20">
            <v>241420.22981772266</v>
          </cell>
          <cell r="BN20">
            <v>204126.55770286598</v>
          </cell>
          <cell r="BO20">
            <v>186783.01991160648</v>
          </cell>
          <cell r="BP20">
            <v>17788.859039200615</v>
          </cell>
          <cell r="BQ20">
            <v>4941.3497331112821</v>
          </cell>
          <cell r="BR20">
            <v>1098.0777184691738</v>
          </cell>
          <cell r="BS20">
            <v>0.76499775225621169</v>
          </cell>
          <cell r="BT20">
            <v>0.7</v>
          </cell>
          <cell r="BZ20" t="str">
            <v>a</v>
          </cell>
          <cell r="CB20">
            <v>1</v>
          </cell>
          <cell r="CC20">
            <v>0</v>
          </cell>
          <cell r="CD20">
            <v>0</v>
          </cell>
          <cell r="CE20">
            <v>18</v>
          </cell>
          <cell r="CF20">
            <v>19</v>
          </cell>
          <cell r="CG20">
            <v>232160.17409712315</v>
          </cell>
          <cell r="CH20">
            <v>1</v>
          </cell>
          <cell r="CI20">
            <v>232160.17409712315</v>
          </cell>
        </row>
        <row r="21">
          <cell r="D21" t="str">
            <v>15-02</v>
          </cell>
          <cell r="E21" t="str">
            <v xml:space="preserve">หางลาก(ขนาดไม่น้อยกว่า 8.5 ตัน) </v>
          </cell>
          <cell r="F21" t="str">
            <v>C</v>
          </cell>
          <cell r="G21">
            <v>68175.379614451624</v>
          </cell>
          <cell r="H21" t="str">
            <v>1502</v>
          </cell>
          <cell r="I21">
            <v>681753.79614451621</v>
          </cell>
          <cell r="J21">
            <v>10</v>
          </cell>
          <cell r="K21">
            <v>854</v>
          </cell>
          <cell r="L21">
            <v>7</v>
          </cell>
          <cell r="M21">
            <v>122</v>
          </cell>
          <cell r="N21">
            <v>68175.379614451624</v>
          </cell>
          <cell r="O21">
            <v>0.2786260722326796</v>
          </cell>
          <cell r="P21">
            <v>18995.438244946552</v>
          </cell>
          <cell r="Q21">
            <v>374964.58787948394</v>
          </cell>
          <cell r="R21">
            <v>1874.8229393974198</v>
          </cell>
          <cell r="S21">
            <v>0.2</v>
          </cell>
          <cell r="T21">
            <v>13635.075922890326</v>
          </cell>
          <cell r="V21">
            <v>4.4999999999999998E-2</v>
          </cell>
          <cell r="Y21" t="str">
            <v>3/12</v>
          </cell>
          <cell r="Z21">
            <v>12000</v>
          </cell>
          <cell r="AA21">
            <v>114680.71672168592</v>
          </cell>
          <cell r="AB21">
            <v>1146.8071672168592</v>
          </cell>
          <cell r="AC21">
            <v>6880.8430033011555</v>
          </cell>
          <cell r="AD21">
            <v>6880.8430033011555</v>
          </cell>
          <cell r="AE21">
            <v>14908.49317381917</v>
          </cell>
          <cell r="AF21">
            <v>1</v>
          </cell>
          <cell r="AG21">
            <v>1</v>
          </cell>
          <cell r="AH21">
            <v>103954.13397261476</v>
          </cell>
          <cell r="AI21">
            <v>25635.075922890326</v>
          </cell>
          <cell r="AJ21">
            <v>185</v>
          </cell>
          <cell r="AK21">
            <v>122</v>
          </cell>
          <cell r="AL21">
            <v>772.03781082825481</v>
          </cell>
          <cell r="AM21">
            <v>142826.99500322714</v>
          </cell>
          <cell r="AN21">
            <v>129589.20989550508</v>
          </cell>
          <cell r="AO21">
            <v>12225.397159953309</v>
          </cell>
          <cell r="AP21">
            <v>3395.9436555425855</v>
          </cell>
          <cell r="AQ21">
            <v>754.65414567613016</v>
          </cell>
          <cell r="AR21">
            <v>135390.67039028034</v>
          </cell>
          <cell r="AS21">
            <v>12772.704753800033</v>
          </cell>
          <cell r="AT21">
            <v>3547.9735427222313</v>
          </cell>
          <cell r="AU21">
            <v>788.43856504938469</v>
          </cell>
          <cell r="AV21">
            <v>123787.74940072984</v>
          </cell>
          <cell r="AW21">
            <v>11678.08956610659</v>
          </cell>
          <cell r="AX21">
            <v>3243.9137683629415</v>
          </cell>
          <cell r="AY21">
            <v>720.86972630287585</v>
          </cell>
          <cell r="AZ21">
            <v>102319.05804972442</v>
          </cell>
          <cell r="BA21">
            <v>9744.6721952118496</v>
          </cell>
          <cell r="BB21">
            <v>2706.8533875588469</v>
          </cell>
          <cell r="BC21">
            <v>601.52297501307703</v>
          </cell>
          <cell r="BD21">
            <v>97191.907421628799</v>
          </cell>
          <cell r="BE21">
            <v>9169.0478699649811</v>
          </cell>
          <cell r="BF21">
            <v>2546.9577416569391</v>
          </cell>
          <cell r="BG21">
            <v>565.99060925709762</v>
          </cell>
          <cell r="BH21">
            <v>64794.604947752538</v>
          </cell>
          <cell r="BI21">
            <v>6112.6985799766544</v>
          </cell>
          <cell r="BJ21">
            <v>1697.9718277712927</v>
          </cell>
          <cell r="BK21">
            <v>377.32707283806508</v>
          </cell>
          <cell r="BL21">
            <v>136068.67039028034</v>
          </cell>
          <cell r="BM21">
            <v>123109.74940072982</v>
          </cell>
          <cell r="BN21">
            <v>102319.05804972442</v>
          </cell>
          <cell r="BO21">
            <v>95248.069273196234</v>
          </cell>
          <cell r="BP21">
            <v>9071.2446926853554</v>
          </cell>
          <cell r="BQ21">
            <v>2519.7901924125986</v>
          </cell>
          <cell r="BR21">
            <v>559.9533760916886</v>
          </cell>
          <cell r="BS21">
            <v>0.75196632521098905</v>
          </cell>
          <cell r="BT21">
            <v>0.7</v>
          </cell>
          <cell r="BZ21" t="str">
            <v>a</v>
          </cell>
          <cell r="CB21">
            <v>42</v>
          </cell>
          <cell r="CC21">
            <v>218</v>
          </cell>
          <cell r="CD21">
            <v>0</v>
          </cell>
          <cell r="CE21">
            <v>90</v>
          </cell>
          <cell r="CF21">
            <v>350</v>
          </cell>
          <cell r="CG21">
            <v>117607.71458964255</v>
          </cell>
          <cell r="CH21">
            <v>1</v>
          </cell>
          <cell r="CI21">
            <v>117607.71458964255</v>
          </cell>
        </row>
        <row r="22">
          <cell r="D22" t="str">
            <v>15-03</v>
          </cell>
          <cell r="E22" t="str">
            <v xml:space="preserve">หางลาก(ขนาดไม่น้อยกว่า 3 ตัน) </v>
          </cell>
          <cell r="F22" t="str">
            <v>C</v>
          </cell>
          <cell r="G22">
            <v>18333.333333333332</v>
          </cell>
          <cell r="H22" t="str">
            <v>1503</v>
          </cell>
          <cell r="I22">
            <v>183333.33333333331</v>
          </cell>
          <cell r="J22">
            <v>10</v>
          </cell>
          <cell r="K22">
            <v>854</v>
          </cell>
          <cell r="L22">
            <v>7</v>
          </cell>
          <cell r="M22">
            <v>122</v>
          </cell>
          <cell r="N22">
            <v>18333.333333333332</v>
          </cell>
          <cell r="O22">
            <v>0.2786260722326796</v>
          </cell>
          <cell r="P22">
            <v>5108.1446575991258</v>
          </cell>
          <cell r="Q22">
            <v>100833.33333333333</v>
          </cell>
          <cell r="R22">
            <v>504.16666666666663</v>
          </cell>
          <cell r="S22">
            <v>0.2</v>
          </cell>
          <cell r="T22">
            <v>3666.6666666666665</v>
          </cell>
          <cell r="V22">
            <v>4.4999999999999998E-2</v>
          </cell>
          <cell r="Y22" t="str">
            <v>3/12</v>
          </cell>
          <cell r="Z22">
            <v>4000</v>
          </cell>
          <cell r="AA22">
            <v>31612.311324265793</v>
          </cell>
          <cell r="AB22">
            <v>316.12311324265795</v>
          </cell>
          <cell r="AC22">
            <v>1896.7386794559475</v>
          </cell>
          <cell r="AD22">
            <v>1896.7386794559475</v>
          </cell>
          <cell r="AE22">
            <v>4109.6004721545523</v>
          </cell>
          <cell r="AF22">
            <v>1</v>
          </cell>
          <cell r="AG22">
            <v>1</v>
          </cell>
          <cell r="AH22">
            <v>28055.245129753675</v>
          </cell>
          <cell r="AI22">
            <v>7666.6666666666661</v>
          </cell>
          <cell r="AJ22">
            <v>185</v>
          </cell>
          <cell r="AK22">
            <v>122</v>
          </cell>
          <cell r="AL22">
            <v>214.49150372898899</v>
          </cell>
          <cell r="AM22">
            <v>39680.928189862963</v>
          </cell>
          <cell r="AN22">
            <v>35721.91179642034</v>
          </cell>
          <cell r="AO22">
            <v>3369.9916789075792</v>
          </cell>
          <cell r="AP22">
            <v>936.1087996965498</v>
          </cell>
          <cell r="AQ22">
            <v>208.02417771034439</v>
          </cell>
          <cell r="AR22">
            <v>37282.007386241356</v>
          </cell>
          <cell r="AS22">
            <v>3517.1705081359769</v>
          </cell>
          <cell r="AT22">
            <v>976.99180781554912</v>
          </cell>
          <cell r="AU22">
            <v>217.10929062567757</v>
          </cell>
          <cell r="AV22">
            <v>34161.816206599324</v>
          </cell>
          <cell r="AW22">
            <v>3222.8128496791815</v>
          </cell>
          <cell r="AX22">
            <v>895.22579157755035</v>
          </cell>
          <cell r="AY22">
            <v>198.93906479501118</v>
          </cell>
          <cell r="AZ22">
            <v>28388.578463087004</v>
          </cell>
          <cell r="BA22">
            <v>2703.6741393416196</v>
          </cell>
          <cell r="BB22">
            <v>751.02059426156097</v>
          </cell>
          <cell r="BC22">
            <v>166.89346539145799</v>
          </cell>
          <cell r="BD22">
            <v>26791.433847315253</v>
          </cell>
          <cell r="BE22">
            <v>2527.4937591806843</v>
          </cell>
          <cell r="BF22">
            <v>702.08159977241235</v>
          </cell>
          <cell r="BG22">
            <v>156.0181332827583</v>
          </cell>
          <cell r="BH22">
            <v>17860.95589821017</v>
          </cell>
          <cell r="BI22">
            <v>1684.9958394537896</v>
          </cell>
          <cell r="BJ22">
            <v>468.0543998482749</v>
          </cell>
          <cell r="BK22">
            <v>104.01208885517219</v>
          </cell>
          <cell r="BL22">
            <v>37508.007386241356</v>
          </cell>
          <cell r="BM22">
            <v>33935.816206599324</v>
          </cell>
          <cell r="BN22">
            <v>28388.578463087004</v>
          </cell>
          <cell r="BO22">
            <v>26255.605170368948</v>
          </cell>
          <cell r="BP22">
            <v>2500.5338257494236</v>
          </cell>
          <cell r="BQ22">
            <v>694.59272937483991</v>
          </cell>
          <cell r="BR22">
            <v>154.35393986107553</v>
          </cell>
          <cell r="BS22">
            <v>0.75686714494730711</v>
          </cell>
          <cell r="BT22">
            <v>0.7</v>
          </cell>
          <cell r="BZ22" t="str">
            <v>a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32499.916575911389</v>
          </cell>
          <cell r="CH22">
            <v>1</v>
          </cell>
          <cell r="CI22">
            <v>32499.916575911389</v>
          </cell>
        </row>
        <row r="23">
          <cell r="D23" t="str">
            <v>15-09</v>
          </cell>
          <cell r="E23" t="str">
            <v>ชุดลากพ่วง</v>
          </cell>
          <cell r="F23" t="str">
            <v>C</v>
          </cell>
          <cell r="G23">
            <v>21250</v>
          </cell>
          <cell r="H23" t="str">
            <v>1509</v>
          </cell>
          <cell r="I23">
            <v>85000</v>
          </cell>
          <cell r="J23">
            <v>4</v>
          </cell>
          <cell r="K23">
            <v>854</v>
          </cell>
          <cell r="L23">
            <v>7</v>
          </cell>
          <cell r="M23">
            <v>122</v>
          </cell>
          <cell r="N23">
            <v>21250</v>
          </cell>
          <cell r="O23">
            <v>0.10196018145920967</v>
          </cell>
          <cell r="P23">
            <v>2166.6538560082054</v>
          </cell>
          <cell r="Q23">
            <v>53125</v>
          </cell>
          <cell r="R23">
            <v>265.625</v>
          </cell>
          <cell r="S23">
            <v>0.2</v>
          </cell>
          <cell r="T23">
            <v>4250</v>
          </cell>
          <cell r="V23">
            <v>4.4999999999999998E-2</v>
          </cell>
          <cell r="AA23">
            <v>27932.278856008204</v>
          </cell>
          <cell r="AB23">
            <v>279.32278856008207</v>
          </cell>
          <cell r="AC23">
            <v>1675.9367313604921</v>
          </cell>
          <cell r="AD23">
            <v>1675.9367313604921</v>
          </cell>
          <cell r="AE23">
            <v>3631.196251281066</v>
          </cell>
          <cell r="AF23">
            <v>1</v>
          </cell>
          <cell r="AG23">
            <v>1</v>
          </cell>
          <cell r="AH23">
            <v>27313.475107289272</v>
          </cell>
          <cell r="AI23">
            <v>4250</v>
          </cell>
          <cell r="AJ23">
            <v>185</v>
          </cell>
          <cell r="AK23">
            <v>122</v>
          </cell>
          <cell r="AL23">
            <v>182.47647155911793</v>
          </cell>
          <cell r="AM23">
            <v>33758.147238436817</v>
          </cell>
          <cell r="AN23">
            <v>31563.475107289272</v>
          </cell>
          <cell r="AO23">
            <v>2977.6863308763463</v>
          </cell>
          <cell r="AP23">
            <v>827.13509191009621</v>
          </cell>
          <cell r="AQ23">
            <v>183.80779820224359</v>
          </cell>
          <cell r="AR23">
            <v>33141.648862653732</v>
          </cell>
          <cell r="AS23">
            <v>3126.5706474201634</v>
          </cell>
          <cell r="AT23">
            <v>868.49184650560096</v>
          </cell>
          <cell r="AU23">
            <v>192.99818811235576</v>
          </cell>
          <cell r="AV23">
            <v>29985.301351924809</v>
          </cell>
          <cell r="AW23">
            <v>2828.8020143325293</v>
          </cell>
          <cell r="AX23">
            <v>785.77833731459145</v>
          </cell>
          <cell r="AY23">
            <v>174.61740829213144</v>
          </cell>
          <cell r="AZ23">
            <v>23063.475107289272</v>
          </cell>
          <cell r="BA23">
            <v>2196.5214387894544</v>
          </cell>
          <cell r="BB23">
            <v>610.1448441081817</v>
          </cell>
          <cell r="BC23">
            <v>135.5877431351515</v>
          </cell>
          <cell r="BD23">
            <v>23672.606330466955</v>
          </cell>
          <cell r="BE23">
            <v>2233.2647481572599</v>
          </cell>
          <cell r="BF23">
            <v>620.35131893257221</v>
          </cell>
          <cell r="BG23">
            <v>137.85584865168269</v>
          </cell>
          <cell r="BH23">
            <v>15781.737553644636</v>
          </cell>
          <cell r="BI23">
            <v>1488.8431654381732</v>
          </cell>
          <cell r="BJ23">
            <v>413.5675459550481</v>
          </cell>
          <cell r="BK23">
            <v>91.903899101121795</v>
          </cell>
          <cell r="BL23">
            <v>33141.648862653739</v>
          </cell>
          <cell r="BM23">
            <v>29985.301351924809</v>
          </cell>
          <cell r="BN23">
            <v>23063.475107289272</v>
          </cell>
          <cell r="BO23">
            <v>23199.154203857615</v>
          </cell>
          <cell r="BP23">
            <v>2209.4432575102492</v>
          </cell>
          <cell r="BQ23">
            <v>613.73423819729146</v>
          </cell>
          <cell r="BR23">
            <v>136.38538626606476</v>
          </cell>
          <cell r="BS23">
            <v>0.69590608490450701</v>
          </cell>
          <cell r="BT23">
            <v>0.7</v>
          </cell>
          <cell r="BZ23" t="str">
            <v>a</v>
          </cell>
          <cell r="CB23">
            <v>20</v>
          </cell>
          <cell r="CC23">
            <v>0</v>
          </cell>
          <cell r="CD23">
            <v>0</v>
          </cell>
          <cell r="CE23">
            <v>0</v>
          </cell>
          <cell r="CF23">
            <v>20</v>
          </cell>
          <cell r="CG23">
            <v>27817.383795057496</v>
          </cell>
          <cell r="CH23">
            <v>1</v>
          </cell>
          <cell r="CI23">
            <v>27817.383795057496</v>
          </cell>
        </row>
        <row r="24">
          <cell r="D24" t="str">
            <v>16-01</v>
          </cell>
          <cell r="E24" t="str">
            <v>รถไม้กวาดถนนแบบลากจูง</v>
          </cell>
          <cell r="F24" t="str">
            <v>A</v>
          </cell>
          <cell r="G24">
            <v>50923.027077979976</v>
          </cell>
          <cell r="H24" t="str">
            <v>1601</v>
          </cell>
          <cell r="I24">
            <v>407384.21662383981</v>
          </cell>
          <cell r="J24">
            <v>8</v>
          </cell>
          <cell r="K24">
            <v>400</v>
          </cell>
          <cell r="L24">
            <v>4</v>
          </cell>
          <cell r="M24">
            <v>100</v>
          </cell>
          <cell r="N24">
            <v>50923.027077979976</v>
          </cell>
          <cell r="O24">
            <v>0.18822265637370381</v>
          </cell>
          <cell r="P24">
            <v>9584.8674272074386</v>
          </cell>
          <cell r="Q24">
            <v>229153.6218509099</v>
          </cell>
          <cell r="R24">
            <v>1145.7681092545495</v>
          </cell>
          <cell r="S24">
            <v>0.2</v>
          </cell>
          <cell r="T24">
            <v>7129.2237909171963</v>
          </cell>
          <cell r="U24">
            <v>187.5</v>
          </cell>
          <cell r="V24">
            <v>3.5000000000000003E-2</v>
          </cell>
          <cell r="Y24" t="str">
            <v>2/8</v>
          </cell>
          <cell r="Z24">
            <v>850</v>
          </cell>
          <cell r="AA24">
            <v>69632.886405359168</v>
          </cell>
          <cell r="AB24">
            <v>696.3288640535917</v>
          </cell>
          <cell r="AC24">
            <v>4177.9731843215495</v>
          </cell>
          <cell r="AD24">
            <v>4177.9731843215495</v>
          </cell>
          <cell r="AE24">
            <v>9052.2752326966911</v>
          </cell>
          <cell r="AF24">
            <v>1</v>
          </cell>
          <cell r="AG24">
            <v>1</v>
          </cell>
          <cell r="AH24">
            <v>70705.937847138659</v>
          </cell>
          <cell r="AI24">
            <v>8166.7237909171963</v>
          </cell>
          <cell r="AJ24">
            <v>185</v>
          </cell>
          <cell r="AK24">
            <v>100</v>
          </cell>
          <cell r="AL24">
            <v>463.8614965423539</v>
          </cell>
          <cell r="AM24">
            <v>85814.376860335469</v>
          </cell>
          <cell r="AN24">
            <v>78872.661638055855</v>
          </cell>
          <cell r="AO24">
            <v>7440.8171356656467</v>
          </cell>
          <cell r="AP24">
            <v>2066.8936487960127</v>
          </cell>
          <cell r="AQ24">
            <v>459.30969973244726</v>
          </cell>
          <cell r="AR24">
            <v>82758.894719958655</v>
          </cell>
          <cell r="AS24">
            <v>7807.442898109307</v>
          </cell>
          <cell r="AT24">
            <v>2168.7341383636963</v>
          </cell>
          <cell r="AU24">
            <v>481.94091963637698</v>
          </cell>
          <cell r="AV24">
            <v>74986.428556153056</v>
          </cell>
          <cell r="AW24">
            <v>7074.1913732219864</v>
          </cell>
          <cell r="AX24">
            <v>1965.0531592283296</v>
          </cell>
          <cell r="AY24">
            <v>436.67847982851771</v>
          </cell>
          <cell r="AZ24">
            <v>58503.450806863868</v>
          </cell>
          <cell r="BA24">
            <v>5571.7572197013205</v>
          </cell>
          <cell r="BB24">
            <v>1547.7103388059222</v>
          </cell>
          <cell r="BC24">
            <v>343.9356308457605</v>
          </cell>
          <cell r="BD24">
            <v>59154.496228541888</v>
          </cell>
          <cell r="BE24">
            <v>5580.6128517492352</v>
          </cell>
          <cell r="BF24">
            <v>1550.1702365970095</v>
          </cell>
          <cell r="BG24">
            <v>344.48227479933541</v>
          </cell>
          <cell r="BH24">
            <v>39436.330819027928</v>
          </cell>
          <cell r="BI24">
            <v>3720.4085678328233</v>
          </cell>
          <cell r="BJ24">
            <v>1033.4468243980064</v>
          </cell>
          <cell r="BK24">
            <v>229.65484986622363</v>
          </cell>
          <cell r="BL24">
            <v>82816.294719958649</v>
          </cell>
          <cell r="BM24">
            <v>74929.028556153062</v>
          </cell>
          <cell r="BN24">
            <v>58503.450806863868</v>
          </cell>
          <cell r="BO24">
            <v>57971.406303971053</v>
          </cell>
          <cell r="BP24">
            <v>5521.0863146639094</v>
          </cell>
          <cell r="BQ24">
            <v>1533.6350874066416</v>
          </cell>
          <cell r="BR24">
            <v>340.80779720147592</v>
          </cell>
          <cell r="BS24">
            <v>0.70642439395159984</v>
          </cell>
          <cell r="BT24">
            <v>0.7</v>
          </cell>
          <cell r="BZ24" t="str">
            <v>a</v>
          </cell>
          <cell r="CB24">
            <v>0</v>
          </cell>
          <cell r="CC24">
            <v>1</v>
          </cell>
          <cell r="CD24">
            <v>0</v>
          </cell>
          <cell r="CE24">
            <v>5</v>
          </cell>
          <cell r="CF24">
            <v>6</v>
          </cell>
          <cell r="CG24">
            <v>78872.661638055855</v>
          </cell>
          <cell r="CH24">
            <v>0.2</v>
          </cell>
          <cell r="CI24">
            <v>15774.532327611172</v>
          </cell>
        </row>
        <row r="25">
          <cell r="D25" t="str">
            <v>16-02</v>
          </cell>
          <cell r="E25" t="str">
            <v>รถไม้กวาดถนนแบบลากจูง(มีเครื่องยนต์)</v>
          </cell>
          <cell r="F25" t="str">
            <v>A</v>
          </cell>
          <cell r="G25">
            <v>62424.958638619712</v>
          </cell>
          <cell r="H25" t="str">
            <v>1602</v>
          </cell>
          <cell r="I25">
            <v>499399.66910895769</v>
          </cell>
          <cell r="J25">
            <v>8</v>
          </cell>
          <cell r="K25">
            <v>400</v>
          </cell>
          <cell r="L25">
            <v>4</v>
          </cell>
          <cell r="M25">
            <v>100</v>
          </cell>
          <cell r="N25">
            <v>62424.958638619712</v>
          </cell>
          <cell r="O25">
            <v>0.18822265637370381</v>
          </cell>
          <cell r="P25">
            <v>11749.791538979591</v>
          </cell>
          <cell r="Q25">
            <v>280912.31387378869</v>
          </cell>
          <cell r="R25">
            <v>1404.5615693689435</v>
          </cell>
          <cell r="S25">
            <v>0.2</v>
          </cell>
          <cell r="T25">
            <v>8739.4942094067592</v>
          </cell>
          <cell r="U25">
            <v>187.5</v>
          </cell>
          <cell r="V25">
            <v>3.5000000000000003E-2</v>
          </cell>
          <cell r="Y25" t="str">
            <v>2/8</v>
          </cell>
          <cell r="Z25">
            <v>850</v>
          </cell>
          <cell r="AA25">
            <v>85168.805956374999</v>
          </cell>
          <cell r="AB25">
            <v>851.68805956375002</v>
          </cell>
          <cell r="AC25">
            <v>5110.1283573824994</v>
          </cell>
          <cell r="AD25">
            <v>5110.1283573824994</v>
          </cell>
          <cell r="AE25">
            <v>11071.944774328749</v>
          </cell>
          <cell r="AF25">
            <v>1</v>
          </cell>
          <cell r="AG25">
            <v>1</v>
          </cell>
          <cell r="AH25">
            <v>86651.256521297008</v>
          </cell>
          <cell r="AI25">
            <v>9776.9942094067592</v>
          </cell>
          <cell r="AJ25">
            <v>185</v>
          </cell>
          <cell r="AK25">
            <v>100</v>
          </cell>
          <cell r="AL25">
            <v>566.15511247945688</v>
          </cell>
          <cell r="AM25">
            <v>104738.69580869953</v>
          </cell>
          <cell r="AN25">
            <v>96428.250730703759</v>
          </cell>
          <cell r="AO25">
            <v>9097.0047859154492</v>
          </cell>
          <cell r="AP25">
            <v>2526.9457738654023</v>
          </cell>
          <cell r="AQ25">
            <v>561.54350530342276</v>
          </cell>
          <cell r="AR25">
            <v>101192.26326723893</v>
          </cell>
          <cell r="AS25">
            <v>9546.4399308715983</v>
          </cell>
          <cell r="AT25">
            <v>2651.7888696865552</v>
          </cell>
          <cell r="AU25">
            <v>589.28641548590122</v>
          </cell>
          <cell r="AV25">
            <v>91664.23819416856</v>
          </cell>
          <cell r="AW25">
            <v>8647.5696409592983</v>
          </cell>
          <cell r="AX25">
            <v>2402.1026780442494</v>
          </cell>
          <cell r="AY25">
            <v>533.80059512094431</v>
          </cell>
          <cell r="AZ25">
            <v>71458.267275255872</v>
          </cell>
          <cell r="BA25">
            <v>6805.5492643100833</v>
          </cell>
          <cell r="BB25">
            <v>1890.4303511972453</v>
          </cell>
          <cell r="BC25">
            <v>420.09563359938784</v>
          </cell>
          <cell r="BD25">
            <v>72321.18804802782</v>
          </cell>
          <cell r="BE25">
            <v>6822.7535894365865</v>
          </cell>
          <cell r="BF25">
            <v>1895.2093303990519</v>
          </cell>
          <cell r="BG25">
            <v>421.15762897756707</v>
          </cell>
          <cell r="BH25">
            <v>48214.12536535188</v>
          </cell>
          <cell r="BI25">
            <v>4548.5023929577246</v>
          </cell>
          <cell r="BJ25">
            <v>1263.4728869327012</v>
          </cell>
          <cell r="BK25">
            <v>280.77175265171138</v>
          </cell>
          <cell r="BL25">
            <v>101249.66326723895</v>
          </cell>
          <cell r="BM25">
            <v>91606.838194168566</v>
          </cell>
          <cell r="BN25">
            <v>71458.267275255872</v>
          </cell>
          <cell r="BO25">
            <v>70874.764287067257</v>
          </cell>
          <cell r="BP25">
            <v>6749.9775511492626</v>
          </cell>
          <cell r="BQ25">
            <v>1874.9937642081284</v>
          </cell>
          <cell r="BR25">
            <v>416.66528093513966</v>
          </cell>
          <cell r="BS25">
            <v>0.70576301164230548</v>
          </cell>
          <cell r="BT25">
            <v>0.69999999999999984</v>
          </cell>
          <cell r="BZ25" t="str">
            <v>a</v>
          </cell>
          <cell r="CB25">
            <v>0</v>
          </cell>
          <cell r="CC25">
            <v>0</v>
          </cell>
          <cell r="CD25">
            <v>0</v>
          </cell>
          <cell r="CE25">
            <v>6</v>
          </cell>
          <cell r="CF25">
            <v>6</v>
          </cell>
          <cell r="CG25">
            <v>96428.250730703745</v>
          </cell>
          <cell r="CH25">
            <v>0.2</v>
          </cell>
          <cell r="CI25">
            <v>19285.65014614075</v>
          </cell>
        </row>
        <row r="26">
          <cell r="D26" t="str">
            <v>20-01</v>
          </cell>
          <cell r="E26" t="str">
            <v>รถยนต์นั่งแบบตู้ 12-15 ที่นั่ง(ดีเซล)</v>
          </cell>
          <cell r="F26" t="str">
            <v>B</v>
          </cell>
          <cell r="G26">
            <v>169750</v>
          </cell>
          <cell r="H26" t="str">
            <v>2001</v>
          </cell>
          <cell r="I26">
            <v>1358000</v>
          </cell>
          <cell r="J26">
            <v>8</v>
          </cell>
          <cell r="K26">
            <v>1100</v>
          </cell>
          <cell r="L26">
            <v>5</v>
          </cell>
          <cell r="M26">
            <v>220</v>
          </cell>
          <cell r="N26">
            <v>169750</v>
          </cell>
          <cell r="O26">
            <v>0.18822265637370381</v>
          </cell>
          <cell r="P26">
            <v>31950.795919436219</v>
          </cell>
          <cell r="Q26">
            <v>763875</v>
          </cell>
          <cell r="R26">
            <v>3819.375</v>
          </cell>
          <cell r="S26">
            <v>0.2</v>
          </cell>
          <cell r="T26">
            <v>33950</v>
          </cell>
          <cell r="V26">
            <v>3.5000000000000003E-2</v>
          </cell>
          <cell r="W26">
            <v>7940.6250000000009</v>
          </cell>
          <cell r="X26" t="str">
            <v>ดีเซล</v>
          </cell>
          <cell r="Y26" t="str">
            <v>4/8</v>
          </cell>
          <cell r="Z26">
            <v>6600</v>
          </cell>
          <cell r="AA26">
            <v>254010.7959194362</v>
          </cell>
          <cell r="AB26">
            <v>2540.1079591943621</v>
          </cell>
          <cell r="AC26">
            <v>15240.647755166172</v>
          </cell>
          <cell r="AD26">
            <v>15240.647755166172</v>
          </cell>
          <cell r="AE26">
            <v>33021.403469526704</v>
          </cell>
          <cell r="AF26">
            <v>1</v>
          </cell>
          <cell r="AG26">
            <v>1</v>
          </cell>
          <cell r="AH26">
            <v>238541.57438896291</v>
          </cell>
          <cell r="AI26">
            <v>48490.625</v>
          </cell>
          <cell r="AJ26">
            <v>185</v>
          </cell>
          <cell r="AK26">
            <v>220</v>
          </cell>
          <cell r="AL26">
            <v>1509.8258474341974</v>
          </cell>
          <cell r="AM26">
            <v>279317.78177532653</v>
          </cell>
          <cell r="AN26">
            <v>287032.19938896294</v>
          </cell>
          <cell r="AO26">
            <v>27078.509376317259</v>
          </cell>
          <cell r="AP26">
            <v>7521.8081600881269</v>
          </cell>
          <cell r="AQ26">
            <v>1671.5129244640282</v>
          </cell>
          <cell r="AR26">
            <v>300562.26404591103</v>
          </cell>
          <cell r="AS26">
            <v>28354.930570368964</v>
          </cell>
          <cell r="AT26">
            <v>7876.3696028802678</v>
          </cell>
          <cell r="AU26">
            <v>1750.3043561956151</v>
          </cell>
          <cell r="AV26">
            <v>273502.13473201479</v>
          </cell>
          <cell r="AW26">
            <v>25802.088182265546</v>
          </cell>
          <cell r="AX26">
            <v>7167.246717295985</v>
          </cell>
          <cell r="AY26">
            <v>1592.7214927324412</v>
          </cell>
          <cell r="AZ26">
            <v>219132.19938896294</v>
          </cell>
          <cell r="BA26">
            <v>20869.733275139326</v>
          </cell>
          <cell r="BB26">
            <v>5797.1481319831464</v>
          </cell>
          <cell r="BC26">
            <v>1288.2551404406993</v>
          </cell>
          <cell r="BD26">
            <v>215274.1495417222</v>
          </cell>
          <cell r="BE26">
            <v>20308.882032237943</v>
          </cell>
          <cell r="BF26">
            <v>5641.3561200660952</v>
          </cell>
          <cell r="BG26">
            <v>1253.6346933480211</v>
          </cell>
          <cell r="BH26">
            <v>143516.09969448147</v>
          </cell>
          <cell r="BI26">
            <v>13539.25468815863</v>
          </cell>
          <cell r="BJ26">
            <v>3760.9040800440634</v>
          </cell>
          <cell r="BK26">
            <v>835.75646223201409</v>
          </cell>
          <cell r="BL26">
            <v>301383.80935841112</v>
          </cell>
          <cell r="BM26">
            <v>272680.58941951476</v>
          </cell>
          <cell r="BN26">
            <v>219132.19938896294</v>
          </cell>
          <cell r="BO26">
            <v>210968.66655088778</v>
          </cell>
          <cell r="BP26">
            <v>20092.253957227407</v>
          </cell>
          <cell r="BQ26">
            <v>5581.1816547853905</v>
          </cell>
          <cell r="BR26">
            <v>1240.2625899523091</v>
          </cell>
          <cell r="BS26">
            <v>0.72708683275141339</v>
          </cell>
          <cell r="BT26">
            <v>0.7</v>
          </cell>
          <cell r="BZ26" t="str">
            <v>a</v>
          </cell>
          <cell r="CB26">
            <v>61</v>
          </cell>
          <cell r="CC26">
            <v>0</v>
          </cell>
          <cell r="CD26">
            <v>0</v>
          </cell>
          <cell r="CE26">
            <v>0</v>
          </cell>
          <cell r="CF26">
            <v>61</v>
          </cell>
          <cell r="CG26">
            <v>258328.97945006666</v>
          </cell>
          <cell r="CH26">
            <v>1</v>
          </cell>
          <cell r="CI26">
            <v>258328.97945006666</v>
          </cell>
        </row>
        <row r="27">
          <cell r="D27" t="str">
            <v>20-04</v>
          </cell>
          <cell r="E27" t="str">
            <v>รถยนต์นั่งแบบตู้ 16 ที่นั่ง(ดีเซล)</v>
          </cell>
          <cell r="F27" t="str">
            <v>B</v>
          </cell>
          <cell r="G27">
            <v>161000</v>
          </cell>
          <cell r="H27" t="str">
            <v>2004</v>
          </cell>
          <cell r="I27">
            <v>1288000</v>
          </cell>
          <cell r="J27">
            <v>8</v>
          </cell>
          <cell r="K27">
            <v>1100</v>
          </cell>
          <cell r="L27">
            <v>5</v>
          </cell>
          <cell r="M27">
            <v>220</v>
          </cell>
          <cell r="N27">
            <v>161000</v>
          </cell>
          <cell r="O27">
            <v>0.18822265637370381</v>
          </cell>
          <cell r="P27">
            <v>30303.847676166311</v>
          </cell>
          <cell r="Q27">
            <v>724500</v>
          </cell>
          <cell r="R27">
            <v>3622.5</v>
          </cell>
          <cell r="S27">
            <v>0.2</v>
          </cell>
          <cell r="T27">
            <v>32200</v>
          </cell>
          <cell r="V27">
            <v>3.5000000000000003E-2</v>
          </cell>
          <cell r="W27">
            <v>7940.6250000000009</v>
          </cell>
          <cell r="X27" t="str">
            <v>ดีเซล</v>
          </cell>
          <cell r="Y27" t="str">
            <v>4/8</v>
          </cell>
          <cell r="Z27">
            <v>6600</v>
          </cell>
          <cell r="AA27">
            <v>241666.9726761663</v>
          </cell>
          <cell r="AB27">
            <v>2416.6697267616632</v>
          </cell>
          <cell r="AC27">
            <v>14500.018360569979</v>
          </cell>
          <cell r="AD27">
            <v>14500.018360569979</v>
          </cell>
          <cell r="AE27">
            <v>31416.706447901619</v>
          </cell>
          <cell r="AF27">
            <v>1</v>
          </cell>
          <cell r="AG27">
            <v>1</v>
          </cell>
          <cell r="AH27">
            <v>226343.05412406794</v>
          </cell>
          <cell r="AI27">
            <v>46740.625</v>
          </cell>
          <cell r="AJ27">
            <v>185</v>
          </cell>
          <cell r="AK27">
            <v>220</v>
          </cell>
          <cell r="AL27">
            <v>1435.9333546018415</v>
          </cell>
          <cell r="AM27">
            <v>265647.67060134071</v>
          </cell>
          <cell r="AN27">
            <v>273083.67912406794</v>
          </cell>
          <cell r="AO27">
            <v>25762.611238119618</v>
          </cell>
          <cell r="AP27">
            <v>7156.2808994776715</v>
          </cell>
          <cell r="AQ27">
            <v>1590.2846443283715</v>
          </cell>
          <cell r="AR27">
            <v>285916.31776777131</v>
          </cell>
          <cell r="AS27">
            <v>26973.237525261444</v>
          </cell>
          <cell r="AT27">
            <v>7492.5659792392898</v>
          </cell>
          <cell r="AU27">
            <v>1665.0146620531755</v>
          </cell>
          <cell r="AV27">
            <v>260251.04048036452</v>
          </cell>
          <cell r="AW27">
            <v>24551.984950977785</v>
          </cell>
          <cell r="AX27">
            <v>6819.9958197160513</v>
          </cell>
          <cell r="AY27">
            <v>1515.5546266035669</v>
          </cell>
          <cell r="AZ27">
            <v>208683.67912406794</v>
          </cell>
          <cell r="BA27">
            <v>19874.636107054092</v>
          </cell>
          <cell r="BB27">
            <v>5520.73225195947</v>
          </cell>
          <cell r="BC27">
            <v>1226.8293893243267</v>
          </cell>
          <cell r="BD27">
            <v>204812.75934305094</v>
          </cell>
          <cell r="BE27">
            <v>19321.958428589714</v>
          </cell>
          <cell r="BF27">
            <v>5367.2106746082536</v>
          </cell>
          <cell r="BG27">
            <v>1192.7134832462787</v>
          </cell>
          <cell r="BH27">
            <v>136541.83956203397</v>
          </cell>
          <cell r="BI27">
            <v>12881.305619059809</v>
          </cell>
          <cell r="BJ27">
            <v>3578.1404497388357</v>
          </cell>
          <cell r="BK27">
            <v>795.14232216418577</v>
          </cell>
          <cell r="BL27">
            <v>286737.86308027135</v>
          </cell>
          <cell r="BM27">
            <v>259429.49516786454</v>
          </cell>
          <cell r="BN27">
            <v>208683.67912406794</v>
          </cell>
          <cell r="BO27">
            <v>200716.50415618994</v>
          </cell>
          <cell r="BP27">
            <v>19115.857538684755</v>
          </cell>
          <cell r="BQ27">
            <v>5309.9604274124322</v>
          </cell>
          <cell r="BR27">
            <v>1179.9912060916515</v>
          </cell>
          <cell r="BS27">
            <v>0.72778557000561739</v>
          </cell>
          <cell r="BT27">
            <v>0.7</v>
          </cell>
          <cell r="BZ27" t="str">
            <v>a</v>
          </cell>
          <cell r="CB27">
            <v>0</v>
          </cell>
          <cell r="CC27">
            <v>71</v>
          </cell>
          <cell r="CD27">
            <v>0</v>
          </cell>
          <cell r="CE27">
            <v>0</v>
          </cell>
          <cell r="CF27">
            <v>71</v>
          </cell>
          <cell r="CG27">
            <v>245775.31121166112</v>
          </cell>
          <cell r="CH27">
            <v>1</v>
          </cell>
          <cell r="CI27">
            <v>245775.31121166112</v>
          </cell>
        </row>
        <row r="28">
          <cell r="D28" t="str">
            <v>20-05</v>
          </cell>
          <cell r="E28" t="str">
            <v>รถยนต์นั่งโดยสาร 15-30 ที่นั่ง</v>
          </cell>
          <cell r="F28" t="str">
            <v>C</v>
          </cell>
          <cell r="G28">
            <v>98808.500197416681</v>
          </cell>
          <cell r="H28" t="str">
            <v>2005</v>
          </cell>
          <cell r="I28">
            <v>790468.00157933345</v>
          </cell>
          <cell r="J28">
            <v>8</v>
          </cell>
          <cell r="K28">
            <v>950</v>
          </cell>
          <cell r="L28">
            <v>5</v>
          </cell>
          <cell r="M28">
            <v>190</v>
          </cell>
          <cell r="N28">
            <v>98808.500197416681</v>
          </cell>
          <cell r="O28">
            <v>0.18822265637370381</v>
          </cell>
          <cell r="P28">
            <v>18597.998379459405</v>
          </cell>
          <cell r="Q28">
            <v>444638.25088837504</v>
          </cell>
          <cell r="R28">
            <v>2223.1912544418751</v>
          </cell>
          <cell r="S28">
            <v>0.2</v>
          </cell>
          <cell r="T28">
            <v>19761.700039483338</v>
          </cell>
          <cell r="V28">
            <v>4.4999999999999998E-2</v>
          </cell>
          <cell r="W28">
            <v>10580.625</v>
          </cell>
          <cell r="X28" t="str">
            <v>ดีเซล</v>
          </cell>
          <cell r="Y28" t="str">
            <v>4/8</v>
          </cell>
          <cell r="Z28">
            <v>24000</v>
          </cell>
          <cell r="AA28">
            <v>173972.0148708013</v>
          </cell>
          <cell r="AB28">
            <v>1739.7201487080131</v>
          </cell>
          <cell r="AC28">
            <v>10438.320892248077</v>
          </cell>
          <cell r="AD28">
            <v>10438.320892248077</v>
          </cell>
          <cell r="AE28">
            <v>22616.361933204167</v>
          </cell>
          <cell r="AF28">
            <v>1</v>
          </cell>
          <cell r="AG28">
            <v>1</v>
          </cell>
          <cell r="AH28">
            <v>142246.05176452213</v>
          </cell>
          <cell r="AI28">
            <v>54342.325039483338</v>
          </cell>
          <cell r="AJ28">
            <v>185</v>
          </cell>
          <cell r="AK28">
            <v>190</v>
          </cell>
          <cell r="AL28">
            <v>1054.9098141554373</v>
          </cell>
          <cell r="AM28">
            <v>195158.31561875591</v>
          </cell>
          <cell r="AN28">
            <v>196588.37680400547</v>
          </cell>
          <cell r="AO28">
            <v>18546.073283396745</v>
          </cell>
          <cell r="AP28">
            <v>5151.6870231657622</v>
          </cell>
          <cell r="AQ28">
            <v>1144.8193384812805</v>
          </cell>
          <cell r="AR28">
            <v>204463.99033170575</v>
          </cell>
          <cell r="AS28">
            <v>19289.055691670354</v>
          </cell>
          <cell r="AT28">
            <v>5358.0710254639871</v>
          </cell>
          <cell r="AU28">
            <v>1190.6824501031083</v>
          </cell>
          <cell r="AV28">
            <v>188712.76327630517</v>
          </cell>
          <cell r="AW28">
            <v>17803.090875123129</v>
          </cell>
          <cell r="AX28">
            <v>4945.3030208675355</v>
          </cell>
          <cell r="AY28">
            <v>1098.9562268594523</v>
          </cell>
          <cell r="AZ28">
            <v>157064.97672503878</v>
          </cell>
          <cell r="BA28">
            <v>14958.569211908456</v>
          </cell>
          <cell r="BB28">
            <v>4155.1581144190159</v>
          </cell>
          <cell r="BC28">
            <v>923.36846987089245</v>
          </cell>
          <cell r="BD28">
            <v>147441.2826030041</v>
          </cell>
          <cell r="BE28">
            <v>13909.554962547558</v>
          </cell>
          <cell r="BF28">
            <v>3863.7652673743214</v>
          </cell>
          <cell r="BG28">
            <v>858.61450386096044</v>
          </cell>
          <cell r="BH28">
            <v>98294.188402002736</v>
          </cell>
          <cell r="BI28">
            <v>9273.0366416983725</v>
          </cell>
          <cell r="BJ28">
            <v>2575.8435115828811</v>
          </cell>
          <cell r="BK28">
            <v>572.40966924064026</v>
          </cell>
          <cell r="BL28">
            <v>206417.79564420576</v>
          </cell>
          <cell r="BM28">
            <v>186758.95796380518</v>
          </cell>
          <cell r="BN28">
            <v>157064.97672503878</v>
          </cell>
          <cell r="BO28">
            <v>144492.45695094403</v>
          </cell>
          <cell r="BP28">
            <v>13761.186376280384</v>
          </cell>
          <cell r="BQ28">
            <v>3822.5517711889956</v>
          </cell>
          <cell r="BR28">
            <v>849.45594915311017</v>
          </cell>
          <cell r="BS28">
            <v>0.76090811954878879</v>
          </cell>
          <cell r="BT28">
            <v>0.7</v>
          </cell>
          <cell r="BZ28" t="str">
            <v>a</v>
          </cell>
          <cell r="CB28">
            <v>2</v>
          </cell>
          <cell r="CC28">
            <v>0</v>
          </cell>
          <cell r="CD28">
            <v>0</v>
          </cell>
          <cell r="CE28">
            <v>0</v>
          </cell>
          <cell r="CF28">
            <v>2</v>
          </cell>
          <cell r="CG28">
            <v>179196.62744485546</v>
          </cell>
          <cell r="CH28">
            <v>1</v>
          </cell>
          <cell r="CI28">
            <v>179196.62744485546</v>
          </cell>
        </row>
        <row r="29">
          <cell r="D29" t="str">
            <v>21-01</v>
          </cell>
          <cell r="E29" t="str">
            <v>รถตรวจการณ์</v>
          </cell>
          <cell r="F29" t="str">
            <v>B</v>
          </cell>
          <cell r="G29">
            <v>169875</v>
          </cell>
          <cell r="H29" t="str">
            <v>2101</v>
          </cell>
          <cell r="I29">
            <v>1359000</v>
          </cell>
          <cell r="J29">
            <v>8</v>
          </cell>
          <cell r="K29">
            <v>1100</v>
          </cell>
          <cell r="L29">
            <v>5</v>
          </cell>
          <cell r="M29">
            <v>220</v>
          </cell>
          <cell r="N29">
            <v>169875</v>
          </cell>
          <cell r="O29">
            <v>0.18822265637370381</v>
          </cell>
          <cell r="P29">
            <v>31974.323751482934</v>
          </cell>
          <cell r="Q29">
            <v>764437.5</v>
          </cell>
          <cell r="R29">
            <v>3822.1875</v>
          </cell>
          <cell r="S29">
            <v>0.2</v>
          </cell>
          <cell r="T29">
            <v>33975</v>
          </cell>
          <cell r="V29">
            <v>3.5000000000000003E-2</v>
          </cell>
          <cell r="W29">
            <v>7940.6250000000009</v>
          </cell>
          <cell r="X29" t="str">
            <v>ดีเซล</v>
          </cell>
          <cell r="Y29" t="str">
            <v>4/8</v>
          </cell>
          <cell r="Z29">
            <v>10000</v>
          </cell>
          <cell r="AA29">
            <v>257587.13625148294</v>
          </cell>
          <cell r="AB29">
            <v>2575.8713625148293</v>
          </cell>
          <cell r="AC29">
            <v>15455.228175088976</v>
          </cell>
          <cell r="AD29">
            <v>15455.228175088976</v>
          </cell>
          <cell r="AE29">
            <v>33486.327712692779</v>
          </cell>
          <cell r="AF29">
            <v>1</v>
          </cell>
          <cell r="AG29">
            <v>1</v>
          </cell>
          <cell r="AH29">
            <v>239157.83896417569</v>
          </cell>
          <cell r="AI29">
            <v>51915.625</v>
          </cell>
          <cell r="AJ29">
            <v>185</v>
          </cell>
          <cell r="AK29">
            <v>220</v>
          </cell>
          <cell r="AL29">
            <v>1528.7251891183946</v>
          </cell>
          <cell r="AM29">
            <v>282814.15998690302</v>
          </cell>
          <cell r="AN29">
            <v>291073.46396417567</v>
          </cell>
          <cell r="AO29">
            <v>27459.76075133733</v>
          </cell>
          <cell r="AP29">
            <v>7627.711319815925</v>
          </cell>
          <cell r="AQ29">
            <v>1695.0469599590945</v>
          </cell>
          <cell r="AR29">
            <v>304613.49184988451</v>
          </cell>
          <cell r="AS29">
            <v>28737.121872630614</v>
          </cell>
          <cell r="AT29">
            <v>7982.5338535085039</v>
          </cell>
          <cell r="AU29">
            <v>1773.8964118907786</v>
          </cell>
          <cell r="AV29">
            <v>277533.43607846694</v>
          </cell>
          <cell r="AW29">
            <v>26182.399630044052</v>
          </cell>
          <cell r="AX29">
            <v>7272.8887861233479</v>
          </cell>
          <cell r="AY29">
            <v>1616.1975080274105</v>
          </cell>
          <cell r="AZ29">
            <v>223123.46396417567</v>
          </cell>
          <cell r="BA29">
            <v>21249.853710873875</v>
          </cell>
          <cell r="BB29">
            <v>5902.7371419094097</v>
          </cell>
          <cell r="BC29">
            <v>1311.7193648687578</v>
          </cell>
          <cell r="BD29">
            <v>218305.09797313175</v>
          </cell>
          <cell r="BE29">
            <v>20594.820563502995</v>
          </cell>
          <cell r="BF29">
            <v>5720.783489861944</v>
          </cell>
          <cell r="BG29">
            <v>1271.2852199693209</v>
          </cell>
          <cell r="BH29">
            <v>145536.73198208783</v>
          </cell>
          <cell r="BI29">
            <v>13729.880375668665</v>
          </cell>
          <cell r="BJ29">
            <v>3813.8556599079625</v>
          </cell>
          <cell r="BK29">
            <v>847.52347997954723</v>
          </cell>
          <cell r="BL29">
            <v>305627.13716238446</v>
          </cell>
          <cell r="BM29">
            <v>276519.79076596687</v>
          </cell>
          <cell r="BN29">
            <v>223123.46396417567</v>
          </cell>
          <cell r="BO29">
            <v>213938.99601366912</v>
          </cell>
          <cell r="BP29">
            <v>20375.142477492296</v>
          </cell>
          <cell r="BQ29">
            <v>5659.7617993034155</v>
          </cell>
          <cell r="BR29">
            <v>1257.724844289648</v>
          </cell>
          <cell r="BS29">
            <v>0.73005121873594192</v>
          </cell>
          <cell r="BT29">
            <v>0.7</v>
          </cell>
          <cell r="BZ29" t="str">
            <v>a</v>
          </cell>
          <cell r="CB29">
            <v>40</v>
          </cell>
          <cell r="CC29">
            <v>111</v>
          </cell>
          <cell r="CD29">
            <v>7</v>
          </cell>
          <cell r="CE29">
            <v>0</v>
          </cell>
          <cell r="CF29">
            <v>158</v>
          </cell>
          <cell r="CG29">
            <v>261966.11756775816</v>
          </cell>
          <cell r="CH29">
            <v>1</v>
          </cell>
          <cell r="CI29">
            <v>261966.11756775816</v>
          </cell>
        </row>
        <row r="30">
          <cell r="D30" t="str">
            <v>21-02</v>
          </cell>
          <cell r="E30" t="str">
            <v>รถตรวจการณ์ขับเคลื่อน 4 ล้อ</v>
          </cell>
          <cell r="F30" t="str">
            <v>B</v>
          </cell>
          <cell r="G30">
            <v>208000</v>
          </cell>
          <cell r="H30" t="str">
            <v>2102</v>
          </cell>
          <cell r="I30">
            <v>1664000</v>
          </cell>
          <cell r="J30">
            <v>8</v>
          </cell>
          <cell r="K30">
            <v>1100</v>
          </cell>
          <cell r="L30">
            <v>5</v>
          </cell>
          <cell r="M30">
            <v>220</v>
          </cell>
          <cell r="N30">
            <v>208000</v>
          </cell>
          <cell r="O30">
            <v>0.18822265637370381</v>
          </cell>
          <cell r="P30">
            <v>39150.312525730391</v>
          </cell>
          <cell r="Q30">
            <v>936000</v>
          </cell>
          <cell r="R30">
            <v>4680</v>
          </cell>
          <cell r="S30">
            <v>0.2</v>
          </cell>
          <cell r="T30">
            <v>41600</v>
          </cell>
          <cell r="V30">
            <v>3.5000000000000003E-2</v>
          </cell>
          <cell r="W30">
            <v>7940.6250000000009</v>
          </cell>
          <cell r="X30" t="str">
            <v>ดีเซล</v>
          </cell>
          <cell r="Y30" t="str">
            <v>4/8</v>
          </cell>
          <cell r="Z30">
            <v>10000</v>
          </cell>
          <cell r="AA30">
            <v>311370.93752573041</v>
          </cell>
          <cell r="AB30">
            <v>3113.7093752573041</v>
          </cell>
          <cell r="AC30">
            <v>18682.256251543822</v>
          </cell>
          <cell r="AD30">
            <v>18682.256251543822</v>
          </cell>
          <cell r="AE30">
            <v>40478.22187834495</v>
          </cell>
          <cell r="AF30">
            <v>1</v>
          </cell>
          <cell r="AG30">
            <v>1</v>
          </cell>
          <cell r="AH30">
            <v>292308.53440407536</v>
          </cell>
          <cell r="AI30">
            <v>59540.625</v>
          </cell>
          <cell r="AJ30">
            <v>185</v>
          </cell>
          <cell r="AK30">
            <v>220</v>
          </cell>
          <cell r="AL30">
            <v>1850.6853364593753</v>
          </cell>
          <cell r="AM30">
            <v>342376.78724498441</v>
          </cell>
          <cell r="AN30">
            <v>351849.15940407536</v>
          </cell>
          <cell r="AO30">
            <v>33193.316924912768</v>
          </cell>
          <cell r="AP30">
            <v>9220.3658124757694</v>
          </cell>
          <cell r="AQ30">
            <v>2048.9701805501709</v>
          </cell>
          <cell r="AR30">
            <v>368427.97206177912</v>
          </cell>
          <cell r="AS30">
            <v>34757.355854884823</v>
          </cell>
          <cell r="AT30">
            <v>9654.8210708013394</v>
          </cell>
          <cell r="AU30">
            <v>2145.5157935114089</v>
          </cell>
          <cell r="AV30">
            <v>335270.34674637154</v>
          </cell>
          <cell r="AW30">
            <v>31629.277994940712</v>
          </cell>
          <cell r="AX30">
            <v>8785.9105541501976</v>
          </cell>
          <cell r="AY30">
            <v>1952.4245675889329</v>
          </cell>
          <cell r="AZ30">
            <v>268649.15940407536</v>
          </cell>
          <cell r="BA30">
            <v>25585.634228959556</v>
          </cell>
          <cell r="BB30">
            <v>7107.120619155432</v>
          </cell>
          <cell r="BC30">
            <v>1579.360137590096</v>
          </cell>
          <cell r="BD30">
            <v>263886.86955305655</v>
          </cell>
          <cell r="BE30">
            <v>24894.987693684576</v>
          </cell>
          <cell r="BF30">
            <v>6915.2743593568266</v>
          </cell>
          <cell r="BG30">
            <v>1536.7276354126282</v>
          </cell>
          <cell r="BH30">
            <v>175924.57970203768</v>
          </cell>
          <cell r="BI30">
            <v>16596.658462456384</v>
          </cell>
          <cell r="BJ30">
            <v>4610.1829062378847</v>
          </cell>
          <cell r="BK30">
            <v>1024.4850902750854</v>
          </cell>
          <cell r="BL30">
            <v>369441.61737427913</v>
          </cell>
          <cell r="BM30">
            <v>334256.70143387158</v>
          </cell>
          <cell r="BN30">
            <v>268649.15940407536</v>
          </cell>
          <cell r="BO30">
            <v>258609.13216199537</v>
          </cell>
          <cell r="BP30">
            <v>24629.441158285274</v>
          </cell>
          <cell r="BQ30">
            <v>6841.5114328570198</v>
          </cell>
          <cell r="BR30">
            <v>1520.3358739682267</v>
          </cell>
          <cell r="BS30">
            <v>0.7271762215460108</v>
          </cell>
          <cell r="BT30">
            <v>0.7</v>
          </cell>
          <cell r="BZ30" t="str">
            <v>a</v>
          </cell>
          <cell r="CB30">
            <v>6</v>
          </cell>
          <cell r="CC30">
            <v>26</v>
          </cell>
          <cell r="CD30">
            <v>0</v>
          </cell>
          <cell r="CE30">
            <v>14</v>
          </cell>
          <cell r="CF30">
            <v>46</v>
          </cell>
          <cell r="CG30">
            <v>316664.24346366781</v>
          </cell>
          <cell r="CH30">
            <v>1</v>
          </cell>
          <cell r="CI30">
            <v>316664.24346366781</v>
          </cell>
        </row>
        <row r="31">
          <cell r="D31" t="str">
            <v>22-03</v>
          </cell>
          <cell r="E31" t="str">
            <v>รถบรรทุกขนาด 6 ตันไม่ติดเครื่องยก</v>
          </cell>
          <cell r="F31" t="str">
            <v>C</v>
          </cell>
          <cell r="G31">
            <v>221940.0643086817</v>
          </cell>
          <cell r="H31" t="str">
            <v>2203</v>
          </cell>
          <cell r="I31">
            <v>1775520.5144694536</v>
          </cell>
          <cell r="J31">
            <v>8</v>
          </cell>
          <cell r="K31">
            <v>900</v>
          </cell>
          <cell r="L31">
            <v>5</v>
          </cell>
          <cell r="M31">
            <v>180</v>
          </cell>
          <cell r="N31">
            <v>221940.0643086817</v>
          </cell>
          <cell r="O31">
            <v>0.18822265637370381</v>
          </cell>
          <cell r="P31">
            <v>41774.148459930722</v>
          </cell>
          <cell r="Q31">
            <v>998730.28938906768</v>
          </cell>
          <cell r="R31">
            <v>4993.6514469453386</v>
          </cell>
          <cell r="S31">
            <v>0.2</v>
          </cell>
          <cell r="T31">
            <v>44388.012861736344</v>
          </cell>
          <cell r="V31">
            <v>4.4999999999999998E-2</v>
          </cell>
          <cell r="W31">
            <v>7462.125</v>
          </cell>
          <cell r="X31" t="str">
            <v>ดีเซล</v>
          </cell>
          <cell r="Y31" t="str">
            <v>4/8</v>
          </cell>
          <cell r="Z31">
            <v>18000</v>
          </cell>
          <cell r="AA31">
            <v>338558.00207729411</v>
          </cell>
          <cell r="AB31">
            <v>3385.5800207729412</v>
          </cell>
          <cell r="AC31">
            <v>20313.480124637645</v>
          </cell>
          <cell r="AD31">
            <v>20313.480124637645</v>
          </cell>
          <cell r="AE31">
            <v>44012.54027004823</v>
          </cell>
          <cell r="AF31">
            <v>1</v>
          </cell>
          <cell r="AG31">
            <v>1</v>
          </cell>
          <cell r="AH31">
            <v>312720.40448560601</v>
          </cell>
          <cell r="AI31">
            <v>69850.137861736352</v>
          </cell>
          <cell r="AJ31">
            <v>185</v>
          </cell>
          <cell r="AK31">
            <v>180</v>
          </cell>
          <cell r="AL31">
            <v>2078.4368862411502</v>
          </cell>
          <cell r="AM31">
            <v>384510.82395461277</v>
          </cell>
          <cell r="AN31">
            <v>382570.54234734236</v>
          </cell>
          <cell r="AO31">
            <v>36091.560598805881</v>
          </cell>
          <cell r="AP31">
            <v>10025.433499668301</v>
          </cell>
          <cell r="AQ31">
            <v>2227.8741110374003</v>
          </cell>
          <cell r="AR31">
            <v>400260.4594022095</v>
          </cell>
          <cell r="AS31">
            <v>37760.42069832165</v>
          </cell>
          <cell r="AT31">
            <v>10489.005749533791</v>
          </cell>
          <cell r="AU31">
            <v>2330.8901665630647</v>
          </cell>
          <cell r="AV31">
            <v>364880.62529247522</v>
          </cell>
          <cell r="AW31">
            <v>34422.700499290113</v>
          </cell>
          <cell r="AX31">
            <v>9561.8612498028087</v>
          </cell>
          <cell r="AY31">
            <v>2124.8580555117351</v>
          </cell>
          <cell r="AZ31">
            <v>293794.51662386965</v>
          </cell>
          <cell r="BA31">
            <v>27980.430154654252</v>
          </cell>
          <cell r="BB31">
            <v>7772.341709626181</v>
          </cell>
          <cell r="BC31">
            <v>1727.1870465835957</v>
          </cell>
          <cell r="BD31">
            <v>286927.9067605068</v>
          </cell>
          <cell r="BE31">
            <v>27068.670449104411</v>
          </cell>
          <cell r="BF31">
            <v>7519.0751247512253</v>
          </cell>
          <cell r="BG31">
            <v>1670.9055832780502</v>
          </cell>
          <cell r="BH31">
            <v>191285.27117367118</v>
          </cell>
          <cell r="BI31">
            <v>18045.780299402941</v>
          </cell>
          <cell r="BJ31">
            <v>5012.7167498341505</v>
          </cell>
          <cell r="BK31">
            <v>1113.9370555187002</v>
          </cell>
          <cell r="BL31">
            <v>401699.06946470949</v>
          </cell>
          <cell r="BM31">
            <v>363442.01522997522</v>
          </cell>
          <cell r="BN31">
            <v>293794.51662386965</v>
          </cell>
          <cell r="BO31">
            <v>281189.34862529661</v>
          </cell>
          <cell r="BP31">
            <v>26779.937964313962</v>
          </cell>
          <cell r="BQ31">
            <v>7438.8716567538777</v>
          </cell>
          <cell r="BR31">
            <v>1653.0825903897505</v>
          </cell>
          <cell r="BS31">
            <v>0.73137962957039016</v>
          </cell>
          <cell r="BT31">
            <v>0.7</v>
          </cell>
          <cell r="BZ31" t="str">
            <v>a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343505.82662452303</v>
          </cell>
          <cell r="CH31">
            <v>0.4</v>
          </cell>
          <cell r="CI31">
            <v>137402.33064980921</v>
          </cell>
        </row>
        <row r="32">
          <cell r="D32" t="str">
            <v>23-01</v>
          </cell>
          <cell r="E32" t="str">
            <v>รถกะบะเท 6 ตัน 6 ล้อ</v>
          </cell>
          <cell r="F32" t="str">
            <v>C</v>
          </cell>
          <cell r="G32">
            <v>252014.43867951416</v>
          </cell>
          <cell r="H32" t="str">
            <v>2301</v>
          </cell>
          <cell r="I32">
            <v>2016115.5094361133</v>
          </cell>
          <cell r="J32">
            <v>8</v>
          </cell>
          <cell r="K32">
            <v>950</v>
          </cell>
          <cell r="L32">
            <v>5</v>
          </cell>
          <cell r="M32">
            <v>190</v>
          </cell>
          <cell r="N32">
            <v>252014.43867951416</v>
          </cell>
          <cell r="O32">
            <v>0.18822265637370381</v>
          </cell>
          <cell r="P32">
            <v>47434.827092786043</v>
          </cell>
          <cell r="Q32">
            <v>1134064.9740578136</v>
          </cell>
          <cell r="R32">
            <v>5670.3248702890678</v>
          </cell>
          <cell r="S32">
            <v>0.2</v>
          </cell>
          <cell r="T32">
            <v>50402.887735902834</v>
          </cell>
          <cell r="V32">
            <v>4.4999999999999998E-2</v>
          </cell>
          <cell r="W32">
            <v>11756.25</v>
          </cell>
          <cell r="X32" t="str">
            <v>ดีเซล</v>
          </cell>
          <cell r="Y32" t="str">
            <v>2/8</v>
          </cell>
          <cell r="Z32">
            <v>11250</v>
          </cell>
          <cell r="AA32">
            <v>378528.72837849212</v>
          </cell>
          <cell r="AB32">
            <v>3785.2872837849213</v>
          </cell>
          <cell r="AC32">
            <v>22711.723702709525</v>
          </cell>
          <cell r="AD32">
            <v>22711.723702709525</v>
          </cell>
          <cell r="AE32">
            <v>49208.734689203971</v>
          </cell>
          <cell r="AF32">
            <v>1</v>
          </cell>
          <cell r="AG32">
            <v>1</v>
          </cell>
          <cell r="AH32">
            <v>354328.32533179328</v>
          </cell>
          <cell r="AI32">
            <v>73409.137735902827</v>
          </cell>
          <cell r="AJ32">
            <v>185</v>
          </cell>
          <cell r="AK32">
            <v>190</v>
          </cell>
          <cell r="AL32">
            <v>2301.6521278572613</v>
          </cell>
          <cell r="AM32">
            <v>425805.64365359338</v>
          </cell>
          <cell r="AN32">
            <v>427737.46306769608</v>
          </cell>
          <cell r="AO32">
            <v>40352.590855443028</v>
          </cell>
          <cell r="AP32">
            <v>11209.053015400841</v>
          </cell>
          <cell r="AQ32">
            <v>2490.9006700890759</v>
          </cell>
          <cell r="AR32">
            <v>447824.48309608089</v>
          </cell>
          <cell r="AS32">
            <v>42247.592744913294</v>
          </cell>
          <cell r="AT32">
            <v>11735.442429142582</v>
          </cell>
          <cell r="AU32">
            <v>2607.876095365018</v>
          </cell>
          <cell r="AV32">
            <v>407650.44303931133</v>
          </cell>
          <cell r="AW32">
            <v>38457.588965972769</v>
          </cell>
          <cell r="AX32">
            <v>10682.663601659102</v>
          </cell>
          <cell r="AY32">
            <v>2373.9252448131338</v>
          </cell>
          <cell r="AZ32">
            <v>326931.68759589037</v>
          </cell>
          <cell r="BA32">
            <v>31136.351199608605</v>
          </cell>
          <cell r="BB32">
            <v>8648.9864443357237</v>
          </cell>
          <cell r="BC32">
            <v>1921.9969876301609</v>
          </cell>
          <cell r="BD32">
            <v>320803.09730077209</v>
          </cell>
          <cell r="BE32">
            <v>30264.443141582269</v>
          </cell>
          <cell r="BF32">
            <v>8406.7897615506299</v>
          </cell>
          <cell r="BG32">
            <v>1868.1755025668069</v>
          </cell>
          <cell r="BH32">
            <v>213868.73153384804</v>
          </cell>
          <cell r="BI32">
            <v>20176.295427721514</v>
          </cell>
          <cell r="BJ32">
            <v>5604.5265077004206</v>
          </cell>
          <cell r="BK32">
            <v>1245.450335044538</v>
          </cell>
          <cell r="BL32">
            <v>449124.33622108091</v>
          </cell>
          <cell r="BM32">
            <v>406350.58991431125</v>
          </cell>
          <cell r="BN32">
            <v>326931.68759589037</v>
          </cell>
          <cell r="BO32">
            <v>314387.03535475663</v>
          </cell>
          <cell r="BP32">
            <v>29941.622414738726</v>
          </cell>
          <cell r="BQ32">
            <v>8317.117337427424</v>
          </cell>
          <cell r="BR32">
            <v>1848.2482972060943</v>
          </cell>
          <cell r="BS32">
            <v>0.7279313571530861</v>
          </cell>
          <cell r="BT32">
            <v>0.7</v>
          </cell>
          <cell r="BZ32" t="str">
            <v>a</v>
          </cell>
          <cell r="CB32">
            <v>26</v>
          </cell>
          <cell r="CC32">
            <v>0</v>
          </cell>
          <cell r="CD32">
            <v>0</v>
          </cell>
          <cell r="CE32">
            <v>75</v>
          </cell>
          <cell r="CF32">
            <v>101</v>
          </cell>
          <cell r="CG32">
            <v>383379.21510680276</v>
          </cell>
          <cell r="CH32">
            <v>0.5</v>
          </cell>
          <cell r="CI32">
            <v>191689.60755340138</v>
          </cell>
        </row>
        <row r="33">
          <cell r="D33" t="str">
            <v>23-02</v>
          </cell>
          <cell r="E33" t="str">
            <v>รถกะบะเท 4 ตัน 6 ล้อ</v>
          </cell>
          <cell r="F33" t="str">
            <v>C</v>
          </cell>
          <cell r="G33">
            <v>195504.0082692086</v>
          </cell>
          <cell r="H33" t="str">
            <v>2302</v>
          </cell>
          <cell r="I33">
            <v>1564032.0661536688</v>
          </cell>
          <cell r="J33">
            <v>8</v>
          </cell>
          <cell r="K33">
            <v>1100</v>
          </cell>
          <cell r="L33">
            <v>5</v>
          </cell>
          <cell r="M33">
            <v>220</v>
          </cell>
          <cell r="N33">
            <v>195504.0082692086</v>
          </cell>
          <cell r="O33">
            <v>0.18822265637370381</v>
          </cell>
          <cell r="P33">
            <v>36798.283768137</v>
          </cell>
          <cell r="Q33">
            <v>879768.03721143864</v>
          </cell>
          <cell r="R33">
            <v>4398.840186057193</v>
          </cell>
          <cell r="S33">
            <v>0.2</v>
          </cell>
          <cell r="T33">
            <v>39100.801653841721</v>
          </cell>
          <cell r="V33">
            <v>4.4999999999999998E-2</v>
          </cell>
          <cell r="W33">
            <v>12251.25</v>
          </cell>
          <cell r="X33" t="str">
            <v>ดีเซล</v>
          </cell>
          <cell r="Y33" t="str">
            <v>2/8</v>
          </cell>
          <cell r="Z33">
            <v>11250</v>
          </cell>
          <cell r="AA33">
            <v>299303.18387724453</v>
          </cell>
          <cell r="AB33">
            <v>2993.0318387724456</v>
          </cell>
          <cell r="AC33">
            <v>17958.19103263467</v>
          </cell>
          <cell r="AD33">
            <v>17958.19103263467</v>
          </cell>
          <cell r="AE33">
            <v>38909.413904041787</v>
          </cell>
          <cell r="AF33">
            <v>1</v>
          </cell>
          <cell r="AG33">
            <v>1</v>
          </cell>
          <cell r="AH33">
            <v>275610.5461274446</v>
          </cell>
          <cell r="AI33">
            <v>62602.051653841721</v>
          </cell>
          <cell r="AJ33">
            <v>185</v>
          </cell>
          <cell r="AK33">
            <v>220</v>
          </cell>
          <cell r="AL33">
            <v>1774.34151606876</v>
          </cell>
          <cell r="AM33">
            <v>328253.18047272059</v>
          </cell>
          <cell r="AN33">
            <v>338212.59778128634</v>
          </cell>
          <cell r="AO33">
            <v>31906.848847291167</v>
          </cell>
          <cell r="AP33">
            <v>8863.0135686919912</v>
          </cell>
          <cell r="AQ33">
            <v>1969.5585708204426</v>
          </cell>
          <cell r="AR33">
            <v>353795.40704535058</v>
          </cell>
          <cell r="AS33">
            <v>33376.925192957606</v>
          </cell>
          <cell r="AT33">
            <v>9271.3681091548897</v>
          </cell>
          <cell r="AU33">
            <v>2060.3040242566422</v>
          </cell>
          <cell r="AV33">
            <v>322629.78851722192</v>
          </cell>
          <cell r="AW33">
            <v>30436.77250162471</v>
          </cell>
          <cell r="AX33">
            <v>8454.6590282290854</v>
          </cell>
          <cell r="AY33">
            <v>1878.8131173842412</v>
          </cell>
          <cell r="AZ33">
            <v>260010.99447360291</v>
          </cell>
          <cell r="BA33">
            <v>24762.951854628849</v>
          </cell>
          <cell r="BB33">
            <v>6878.5977373969026</v>
          </cell>
          <cell r="BC33">
            <v>1528.5772749770895</v>
          </cell>
          <cell r="BD33">
            <v>253659.44833596476</v>
          </cell>
          <cell r="BE33">
            <v>23930.136635468374</v>
          </cell>
          <cell r="BF33">
            <v>6647.2601765189938</v>
          </cell>
          <cell r="BG33">
            <v>1477.1689281153319</v>
          </cell>
          <cell r="BH33">
            <v>169106.29889064317</v>
          </cell>
          <cell r="BI33">
            <v>15953.424423645583</v>
          </cell>
          <cell r="BJ33">
            <v>4431.5067843459956</v>
          </cell>
          <cell r="BK33">
            <v>984.77928541022129</v>
          </cell>
          <cell r="BL33">
            <v>355123.22767035069</v>
          </cell>
          <cell r="BM33">
            <v>321301.96789222199</v>
          </cell>
          <cell r="BN33">
            <v>260010.99447360291</v>
          </cell>
          <cell r="BO33">
            <v>248586.25936924547</v>
          </cell>
          <cell r="BP33">
            <v>23674.881844690044</v>
          </cell>
          <cell r="BQ33">
            <v>6576.3560679694565</v>
          </cell>
          <cell r="BR33">
            <v>1461.4124595487681</v>
          </cell>
          <cell r="BS33">
            <v>0.73217118513848001</v>
          </cell>
          <cell r="BT33">
            <v>0.7</v>
          </cell>
          <cell r="BZ33" t="str">
            <v>a</v>
          </cell>
          <cell r="CB33">
            <v>25</v>
          </cell>
          <cell r="CC33">
            <v>0</v>
          </cell>
          <cell r="CD33">
            <v>13</v>
          </cell>
          <cell r="CE33">
            <v>16</v>
          </cell>
          <cell r="CF33">
            <v>54</v>
          </cell>
          <cell r="CG33">
            <v>303801.01675603195</v>
          </cell>
          <cell r="CH33">
            <v>0.5</v>
          </cell>
          <cell r="CI33">
            <v>151900.50837801598</v>
          </cell>
        </row>
        <row r="34">
          <cell r="D34" t="str">
            <v>23-03</v>
          </cell>
          <cell r="E34" t="str">
            <v>รถกะบะเท 10 ตัน 10 ล้อ</v>
          </cell>
          <cell r="F34" t="str">
            <v>C</v>
          </cell>
          <cell r="G34">
            <v>525191.6323392624</v>
          </cell>
          <cell r="H34" t="str">
            <v>2303</v>
          </cell>
          <cell r="I34">
            <v>4201533.0587140992</v>
          </cell>
          <cell r="J34">
            <v>8</v>
          </cell>
          <cell r="K34">
            <v>950</v>
          </cell>
          <cell r="L34">
            <v>5</v>
          </cell>
          <cell r="M34">
            <v>190</v>
          </cell>
          <cell r="N34">
            <v>525191.6323392624</v>
          </cell>
          <cell r="O34">
            <v>0.18822265637370381</v>
          </cell>
          <cell r="P34">
            <v>98852.964144137572</v>
          </cell>
          <cell r="Q34">
            <v>2363362.3455266808</v>
          </cell>
          <cell r="R34">
            <v>11816.811727633403</v>
          </cell>
          <cell r="S34">
            <v>0.2</v>
          </cell>
          <cell r="T34">
            <v>105038.32646785249</v>
          </cell>
          <cell r="V34">
            <v>4.4999999999999998E-2</v>
          </cell>
          <cell r="W34">
            <v>15283.125</v>
          </cell>
          <cell r="X34" t="str">
            <v>ดีเซล</v>
          </cell>
          <cell r="Y34" t="str">
            <v>2/8</v>
          </cell>
          <cell r="Z34">
            <v>30000</v>
          </cell>
          <cell r="AA34">
            <v>786182.85967888578</v>
          </cell>
          <cell r="AB34">
            <v>7861.8285967888578</v>
          </cell>
          <cell r="AC34">
            <v>47170.971580733145</v>
          </cell>
          <cell r="AD34">
            <v>47170.971580733145</v>
          </cell>
          <cell r="AE34">
            <v>102203.77175825514</v>
          </cell>
          <cell r="AF34">
            <v>1</v>
          </cell>
          <cell r="AG34">
            <v>1</v>
          </cell>
          <cell r="AH34">
            <v>738065.17996928853</v>
          </cell>
          <cell r="AI34">
            <v>150321.45146785249</v>
          </cell>
          <cell r="AJ34">
            <v>185</v>
          </cell>
          <cell r="AK34">
            <v>190</v>
          </cell>
          <cell r="AL34">
            <v>4780.7070473888343</v>
          </cell>
          <cell r="AM34">
            <v>884430.80376693432</v>
          </cell>
          <cell r="AN34">
            <v>888386.63143714098</v>
          </cell>
          <cell r="AO34">
            <v>83810.059569541598</v>
          </cell>
          <cell r="AP34">
            <v>23280.572102650443</v>
          </cell>
          <cell r="AQ34">
            <v>5173.4604672556543</v>
          </cell>
          <cell r="AR34">
            <v>930247.46644649806</v>
          </cell>
          <cell r="AS34">
            <v>87759.194947782846</v>
          </cell>
          <cell r="AT34">
            <v>24377.554152161902</v>
          </cell>
          <cell r="AU34">
            <v>5417.2342560359784</v>
          </cell>
          <cell r="AV34">
            <v>846525.79642778402</v>
          </cell>
          <cell r="AW34">
            <v>79860.924191300379</v>
          </cell>
          <cell r="AX34">
            <v>22183.590053138993</v>
          </cell>
          <cell r="AY34">
            <v>4929.686678475332</v>
          </cell>
          <cell r="AZ34">
            <v>678309.97850143607</v>
          </cell>
          <cell r="BA34">
            <v>64600.9503334701</v>
          </cell>
          <cell r="BB34">
            <v>17944.708425963916</v>
          </cell>
          <cell r="BC34">
            <v>3987.7129835475371</v>
          </cell>
          <cell r="BD34">
            <v>666289.97357785574</v>
          </cell>
          <cell r="BE34">
            <v>62857.544677156198</v>
          </cell>
          <cell r="BF34">
            <v>17460.429076987832</v>
          </cell>
          <cell r="BG34">
            <v>3880.0953504417407</v>
          </cell>
          <cell r="BH34">
            <v>444193.31571857049</v>
          </cell>
          <cell r="BI34">
            <v>41905.029784770799</v>
          </cell>
          <cell r="BJ34">
            <v>11640.286051325222</v>
          </cell>
          <cell r="BK34">
            <v>2586.7302336278271</v>
          </cell>
          <cell r="BL34">
            <v>932805.96300899808</v>
          </cell>
          <cell r="BM34">
            <v>843967.29986528389</v>
          </cell>
          <cell r="BN34">
            <v>678309.97850143607</v>
          </cell>
          <cell r="BO34">
            <v>652964.1741062986</v>
          </cell>
          <cell r="BP34">
            <v>62187.064200599867</v>
          </cell>
          <cell r="BQ34">
            <v>17274.18450016663</v>
          </cell>
          <cell r="BR34">
            <v>3838.7076667036954</v>
          </cell>
          <cell r="BS34">
            <v>0.72717157200987248</v>
          </cell>
          <cell r="BT34">
            <v>0.7</v>
          </cell>
          <cell r="BZ34" t="str">
            <v>a</v>
          </cell>
          <cell r="CA34" t="str">
            <v>ห่างค่อนข้างเยอะ</v>
          </cell>
          <cell r="CB34">
            <v>0</v>
          </cell>
          <cell r="CC34">
            <v>0</v>
          </cell>
          <cell r="CD34">
            <v>0</v>
          </cell>
          <cell r="CE34">
            <v>6</v>
          </cell>
          <cell r="CF34">
            <v>6</v>
          </cell>
          <cell r="CG34">
            <v>795945.17936654168</v>
          </cell>
          <cell r="CH34">
            <v>0.6</v>
          </cell>
          <cell r="CI34">
            <v>477567.10761992499</v>
          </cell>
        </row>
        <row r="35">
          <cell r="D35" t="str">
            <v>23-04</v>
          </cell>
          <cell r="E35" t="str">
            <v>รถกะบะเท 1.5 ตัน 4 ล้อ (พัฒนาฯ)</v>
          </cell>
          <cell r="F35" t="str">
            <v>C</v>
          </cell>
          <cell r="G35">
            <v>69222.178400676363</v>
          </cell>
          <cell r="H35" t="str">
            <v>2304</v>
          </cell>
          <cell r="I35">
            <v>553777.4272054109</v>
          </cell>
          <cell r="J35">
            <v>8</v>
          </cell>
          <cell r="K35">
            <v>1100</v>
          </cell>
          <cell r="L35">
            <v>5</v>
          </cell>
          <cell r="M35">
            <v>220</v>
          </cell>
          <cell r="N35">
            <v>69222.178400676363</v>
          </cell>
          <cell r="O35">
            <v>0.18822265637370381</v>
          </cell>
          <cell r="P35">
            <v>13029.182298549729</v>
          </cell>
          <cell r="Q35">
            <v>311499.80280304363</v>
          </cell>
          <cell r="R35">
            <v>1557.4990140152181</v>
          </cell>
          <cell r="S35">
            <v>0.2</v>
          </cell>
          <cell r="T35">
            <v>13844.435680135273</v>
          </cell>
          <cell r="V35">
            <v>4.4999999999999998E-2</v>
          </cell>
          <cell r="W35">
            <v>8167.5</v>
          </cell>
          <cell r="X35" t="str">
            <v>ดีเซล</v>
          </cell>
          <cell r="Y35" t="str">
            <v>4/8</v>
          </cell>
          <cell r="Z35">
            <v>10000</v>
          </cell>
          <cell r="AA35">
            <v>115820.79539337658</v>
          </cell>
          <cell r="AB35">
            <v>1158.2079539337658</v>
          </cell>
          <cell r="AC35">
            <v>6949.2477236025943</v>
          </cell>
          <cell r="AD35">
            <v>6949.2477236025943</v>
          </cell>
          <cell r="AE35">
            <v>15056.703401138955</v>
          </cell>
          <cell r="AF35">
            <v>1</v>
          </cell>
          <cell r="AG35">
            <v>1</v>
          </cell>
          <cell r="AH35">
            <v>98865.56311438026</v>
          </cell>
          <cell r="AI35">
            <v>32011.935680135273</v>
          </cell>
          <cell r="AJ35">
            <v>185</v>
          </cell>
          <cell r="AK35">
            <v>220</v>
          </cell>
          <cell r="AL35">
            <v>679.91724781298979</v>
          </cell>
          <cell r="AM35">
            <v>125784.69084540311</v>
          </cell>
          <cell r="AN35">
            <v>130877.49879451553</v>
          </cell>
          <cell r="AO35">
            <v>12346.933848539202</v>
          </cell>
          <cell r="AP35">
            <v>3429.7038468164446</v>
          </cell>
          <cell r="AQ35">
            <v>762.15641040365438</v>
          </cell>
          <cell r="AR35">
            <v>136394.90998424133</v>
          </cell>
          <cell r="AS35">
            <v>12867.444338135974</v>
          </cell>
          <cell r="AT35">
            <v>3574.2900939266592</v>
          </cell>
          <cell r="AU35">
            <v>794.28668753925763</v>
          </cell>
          <cell r="AV35">
            <v>125360.08760478978</v>
          </cell>
          <cell r="AW35">
            <v>11826.423358942433</v>
          </cell>
          <cell r="AX35">
            <v>3285.1175997062314</v>
          </cell>
          <cell r="AY35">
            <v>730.02613326805147</v>
          </cell>
          <cell r="AZ35">
            <v>103188.62743424499</v>
          </cell>
          <cell r="BA35">
            <v>9827.4883270709506</v>
          </cell>
          <cell r="BB35">
            <v>2729.8578686308197</v>
          </cell>
          <cell r="BC35">
            <v>606.63508191795995</v>
          </cell>
          <cell r="BD35">
            <v>98158.124095886655</v>
          </cell>
          <cell r="BE35">
            <v>9260.2003864044018</v>
          </cell>
          <cell r="BF35">
            <v>2572.2778851123335</v>
          </cell>
          <cell r="BG35">
            <v>571.61730780274081</v>
          </cell>
          <cell r="BH35">
            <v>65438.749397257765</v>
          </cell>
          <cell r="BI35">
            <v>6173.4669242696009</v>
          </cell>
          <cell r="BJ35">
            <v>1714.8519234082223</v>
          </cell>
          <cell r="BK35">
            <v>381.07820520182719</v>
          </cell>
          <cell r="BL35">
            <v>137421.37373424132</v>
          </cell>
          <cell r="BM35">
            <v>124333.62385478975</v>
          </cell>
          <cell r="BN35">
            <v>103188.62743424499</v>
          </cell>
          <cell r="BO35">
            <v>96194.961613968917</v>
          </cell>
          <cell r="BP35">
            <v>9161.4249156160877</v>
          </cell>
          <cell r="BQ35">
            <v>2544.840254337802</v>
          </cell>
          <cell r="BR35">
            <v>565.52005651951151</v>
          </cell>
          <cell r="BS35">
            <v>0.75089212565871366</v>
          </cell>
          <cell r="BT35">
            <v>0.7</v>
          </cell>
          <cell r="BZ35" t="str">
            <v>a</v>
          </cell>
          <cell r="CB35">
            <v>72</v>
          </cell>
          <cell r="CC35">
            <v>0</v>
          </cell>
          <cell r="CD35">
            <v>0</v>
          </cell>
          <cell r="CE35">
            <v>0</v>
          </cell>
          <cell r="CF35">
            <v>72</v>
          </cell>
          <cell r="CG35">
            <v>118693.37724188008</v>
          </cell>
          <cell r="CH35">
            <v>0.7</v>
          </cell>
          <cell r="CI35">
            <v>83085.364069316056</v>
          </cell>
        </row>
        <row r="36">
          <cell r="D36" t="str">
            <v>24-01</v>
          </cell>
          <cell r="E36" t="str">
            <v>รถลาดยาง</v>
          </cell>
          <cell r="F36" t="str">
            <v>C</v>
          </cell>
          <cell r="G36">
            <v>366369.5261694669</v>
          </cell>
          <cell r="H36" t="str">
            <v>2401</v>
          </cell>
          <cell r="I36">
            <v>3663695.2616946688</v>
          </cell>
          <cell r="J36">
            <v>10</v>
          </cell>
          <cell r="K36">
            <v>600</v>
          </cell>
          <cell r="L36">
            <v>6</v>
          </cell>
          <cell r="M36">
            <v>100</v>
          </cell>
          <cell r="N36">
            <v>366369.5261694669</v>
          </cell>
          <cell r="O36">
            <v>0.2329094433013652</v>
          </cell>
          <cell r="P36">
            <v>85330.922382715493</v>
          </cell>
          <cell r="Q36">
            <v>2015032.393932068</v>
          </cell>
          <cell r="R36">
            <v>10075.161969660339</v>
          </cell>
          <cell r="S36">
            <v>0.2</v>
          </cell>
          <cell r="T36">
            <v>73273.905233893383</v>
          </cell>
          <cell r="V36">
            <v>4.4999999999999998E-2</v>
          </cell>
          <cell r="W36">
            <v>4455</v>
          </cell>
          <cell r="X36" t="str">
            <v>ดีเซล</v>
          </cell>
          <cell r="Y36" t="str">
            <v>2.5/10</v>
          </cell>
          <cell r="Z36">
            <v>11250</v>
          </cell>
          <cell r="AA36">
            <v>550754.51575573615</v>
          </cell>
          <cell r="AB36">
            <v>5507.5451575573616</v>
          </cell>
          <cell r="AC36">
            <v>33045.270945344171</v>
          </cell>
          <cell r="AD36">
            <v>33045.270945344171</v>
          </cell>
          <cell r="AE36">
            <v>71598.08704824571</v>
          </cell>
          <cell r="AF36">
            <v>1</v>
          </cell>
          <cell r="AG36">
            <v>1</v>
          </cell>
          <cell r="AH36">
            <v>533373.69757008844</v>
          </cell>
          <cell r="AI36">
            <v>88978.905233893383</v>
          </cell>
          <cell r="AJ36">
            <v>185</v>
          </cell>
          <cell r="AK36">
            <v>100</v>
          </cell>
          <cell r="AL36">
            <v>3772.8901202853576</v>
          </cell>
          <cell r="AM36">
            <v>697984.67225279112</v>
          </cell>
          <cell r="AN36">
            <v>622352.60280398186</v>
          </cell>
          <cell r="AO36">
            <v>58712.509698488859</v>
          </cell>
          <cell r="AP36">
            <v>16309.03047180246</v>
          </cell>
          <cell r="AQ36">
            <v>3624.2289937338801</v>
          </cell>
          <cell r="AR36">
            <v>652582.90044418094</v>
          </cell>
          <cell r="AS36">
            <v>61564.424570205752</v>
          </cell>
          <cell r="AT36">
            <v>17101.229047279376</v>
          </cell>
          <cell r="AU36">
            <v>3800.2731216176389</v>
          </cell>
          <cell r="AV36">
            <v>592122.30516378256</v>
          </cell>
          <cell r="AW36">
            <v>55860.594826771943</v>
          </cell>
          <cell r="AX36">
            <v>15516.831896325539</v>
          </cell>
          <cell r="AY36">
            <v>3448.1848658501199</v>
          </cell>
          <cell r="AZ36">
            <v>475804.79233619507</v>
          </cell>
          <cell r="BA36">
            <v>45314.742127256672</v>
          </cell>
          <cell r="BB36">
            <v>12587.428368682409</v>
          </cell>
          <cell r="BC36">
            <v>2797.2063041516467</v>
          </cell>
          <cell r="BD36">
            <v>466764.4521029864</v>
          </cell>
          <cell r="BE36">
            <v>44034.382273866642</v>
          </cell>
          <cell r="BF36">
            <v>12231.772853851846</v>
          </cell>
          <cell r="BG36">
            <v>2718.1717453004103</v>
          </cell>
          <cell r="BH36">
            <v>311176.30140199093</v>
          </cell>
          <cell r="BI36">
            <v>29356.254849244429</v>
          </cell>
          <cell r="BJ36">
            <v>8154.51523590123</v>
          </cell>
          <cell r="BK36">
            <v>1812.11449686694</v>
          </cell>
          <cell r="BL36">
            <v>653470.23294418096</v>
          </cell>
          <cell r="BM36">
            <v>591234.97266378277</v>
          </cell>
          <cell r="BN36">
            <v>475804.79233619507</v>
          </cell>
          <cell r="BO36">
            <v>457429.16306092666</v>
          </cell>
          <cell r="BP36">
            <v>43564.682196278729</v>
          </cell>
          <cell r="BQ36">
            <v>12101.300610077424</v>
          </cell>
          <cell r="BR36">
            <v>2689.1779133505388</v>
          </cell>
          <cell r="BS36">
            <v>0.72812007089057118</v>
          </cell>
          <cell r="BT36">
            <v>0.7</v>
          </cell>
          <cell r="BZ36" t="str">
            <v>a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557917.60297548771</v>
          </cell>
          <cell r="CH36">
            <v>0.2</v>
          </cell>
          <cell r="CI36">
            <v>111583.52059509755</v>
          </cell>
        </row>
        <row r="37">
          <cell r="D37" t="str">
            <v>25-01</v>
          </cell>
          <cell r="E37" t="str">
            <v>รถบรรทุกน้ำ 6 ล้อ 6,000 ลิตร</v>
          </cell>
          <cell r="F37" t="str">
            <v>C</v>
          </cell>
          <cell r="G37">
            <v>238092.05913320562</v>
          </cell>
          <cell r="H37" t="str">
            <v>2501</v>
          </cell>
          <cell r="I37">
            <v>2380920.5913320561</v>
          </cell>
          <cell r="J37">
            <v>10</v>
          </cell>
          <cell r="K37">
            <v>550</v>
          </cell>
          <cell r="L37">
            <v>4</v>
          </cell>
          <cell r="M37">
            <v>137.5</v>
          </cell>
          <cell r="N37">
            <v>238092.05913320562</v>
          </cell>
          <cell r="O37">
            <v>0.2329094433013652</v>
          </cell>
          <cell r="P37">
            <v>55453.888947190644</v>
          </cell>
          <cell r="Q37">
            <v>1309506.3252326308</v>
          </cell>
          <cell r="R37">
            <v>6547.5316261631542</v>
          </cell>
          <cell r="S37">
            <v>0.2</v>
          </cell>
          <cell r="T37">
            <v>47618.411826641124</v>
          </cell>
          <cell r="V37">
            <v>4.4999999999999998E-2</v>
          </cell>
          <cell r="W37">
            <v>6806.25</v>
          </cell>
          <cell r="X37" t="str">
            <v>ดีเซล</v>
          </cell>
          <cell r="Y37" t="str">
            <v>2.5/10</v>
          </cell>
          <cell r="Z37">
            <v>11250</v>
          </cell>
          <cell r="AA37">
            <v>365768.14153320057</v>
          </cell>
          <cell r="AB37">
            <v>3657.6814153320056</v>
          </cell>
          <cell r="AC37">
            <v>21946.088491992032</v>
          </cell>
          <cell r="AD37">
            <v>21946.088491992032</v>
          </cell>
          <cell r="AE37">
            <v>47549.858399316072</v>
          </cell>
          <cell r="AF37">
            <v>1</v>
          </cell>
          <cell r="AG37">
            <v>1</v>
          </cell>
          <cell r="AH37">
            <v>347643.33810587553</v>
          </cell>
          <cell r="AI37">
            <v>65674.661826641124</v>
          </cell>
          <cell r="AJ37">
            <v>185</v>
          </cell>
          <cell r="AK37">
            <v>137.5</v>
          </cell>
          <cell r="AL37">
            <v>2356.787083144432</v>
          </cell>
          <cell r="AM37">
            <v>436005.61038171995</v>
          </cell>
          <cell r="AN37">
            <v>413317.99993251666</v>
          </cell>
          <cell r="AO37">
            <v>38992.264144577042</v>
          </cell>
          <cell r="AP37">
            <v>10831.184484604733</v>
          </cell>
          <cell r="AQ37">
            <v>2406.9298854677186</v>
          </cell>
          <cell r="AR37">
            <v>432963.72180414258</v>
          </cell>
          <cell r="AS37">
            <v>40845.634132466279</v>
          </cell>
          <cell r="AT37">
            <v>11346.009481240633</v>
          </cell>
          <cell r="AU37">
            <v>2521.3354402756963</v>
          </cell>
          <cell r="AV37">
            <v>393672.27806089068</v>
          </cell>
          <cell r="AW37">
            <v>37138.894156687798</v>
          </cell>
          <cell r="AX37">
            <v>10316.359487968833</v>
          </cell>
          <cell r="AY37">
            <v>2292.5243306597408</v>
          </cell>
          <cell r="AZ37">
            <v>318081.17627923441</v>
          </cell>
          <cell r="BA37">
            <v>30293.445359927086</v>
          </cell>
          <cell r="BB37">
            <v>8414.8459333130795</v>
          </cell>
          <cell r="BC37">
            <v>1869.9657629584622</v>
          </cell>
          <cell r="BD37">
            <v>309988.49994938751</v>
          </cell>
          <cell r="BE37">
            <v>29244.198108432782</v>
          </cell>
          <cell r="BF37">
            <v>8123.3883634535505</v>
          </cell>
          <cell r="BG37">
            <v>1805.197414100789</v>
          </cell>
          <cell r="BH37">
            <v>206658.99996625833</v>
          </cell>
          <cell r="BI37">
            <v>19496.132072288521</v>
          </cell>
          <cell r="BJ37">
            <v>5415.5922423023667</v>
          </cell>
          <cell r="BK37">
            <v>1203.4649427338593</v>
          </cell>
          <cell r="BL37">
            <v>433983.8999291425</v>
          </cell>
          <cell r="BM37">
            <v>392652.09993589082</v>
          </cell>
          <cell r="BN37">
            <v>318081.17627923441</v>
          </cell>
          <cell r="BO37">
            <v>303788.72995039972</v>
          </cell>
          <cell r="BP37">
            <v>28932.259995276163</v>
          </cell>
          <cell r="BQ37">
            <v>8036.7388875767119</v>
          </cell>
          <cell r="BR37">
            <v>1785.9419750170471</v>
          </cell>
          <cell r="BS37">
            <v>0.73293312570159452</v>
          </cell>
          <cell r="BT37">
            <v>0.7</v>
          </cell>
          <cell r="BZ37" t="str">
            <v>a</v>
          </cell>
          <cell r="CA37" t="str">
            <v>ห่างค่อนข้างเยอะ</v>
          </cell>
          <cell r="CB37">
            <v>144</v>
          </cell>
          <cell r="CC37">
            <v>0</v>
          </cell>
          <cell r="CD37">
            <v>52</v>
          </cell>
          <cell r="CE37">
            <v>400</v>
          </cell>
          <cell r="CF37">
            <v>596</v>
          </cell>
          <cell r="CG37">
            <v>371443.71538212092</v>
          </cell>
          <cell r="CH37">
            <v>0.5</v>
          </cell>
          <cell r="CI37">
            <v>185721.85769106046</v>
          </cell>
        </row>
        <row r="38">
          <cell r="D38" t="str">
            <v>25-02</v>
          </cell>
          <cell r="E38" t="str">
            <v>รถบรรทุกน้ำ 10 ล้อ 10,000 ลิตร</v>
          </cell>
          <cell r="F38" t="str">
            <v>C</v>
          </cell>
          <cell r="G38">
            <v>418665.48679375945</v>
          </cell>
          <cell r="H38" t="str">
            <v>2502</v>
          </cell>
          <cell r="I38">
            <v>4186654.8679375947</v>
          </cell>
          <cell r="J38">
            <v>10</v>
          </cell>
          <cell r="K38">
            <v>550</v>
          </cell>
          <cell r="L38">
            <v>4</v>
          </cell>
          <cell r="M38">
            <v>137.5</v>
          </cell>
          <cell r="N38">
            <v>418665.48679375945</v>
          </cell>
          <cell r="O38">
            <v>0.2329094433013652</v>
          </cell>
          <cell r="P38">
            <v>97511.145458629573</v>
          </cell>
          <cell r="Q38">
            <v>2302660.177365677</v>
          </cell>
          <cell r="R38">
            <v>11513.300886828385</v>
          </cell>
          <cell r="S38">
            <v>0.2</v>
          </cell>
          <cell r="T38">
            <v>83733.097358751897</v>
          </cell>
          <cell r="V38">
            <v>4.4999999999999998E-2</v>
          </cell>
          <cell r="W38">
            <v>8848.125</v>
          </cell>
          <cell r="X38" t="str">
            <v>ดีเซล</v>
          </cell>
          <cell r="Y38" t="str">
            <v>2.5/10</v>
          </cell>
          <cell r="Z38">
            <v>30000</v>
          </cell>
          <cell r="AA38">
            <v>650271.15549796936</v>
          </cell>
          <cell r="AB38">
            <v>6502.7115549796936</v>
          </cell>
          <cell r="AC38">
            <v>39016.26932987816</v>
          </cell>
          <cell r="AD38">
            <v>39016.26932987816</v>
          </cell>
          <cell r="AE38">
            <v>84535.250214736006</v>
          </cell>
          <cell r="AF38">
            <v>1</v>
          </cell>
          <cell r="AG38">
            <v>1</v>
          </cell>
          <cell r="AH38">
            <v>612225.18335395341</v>
          </cell>
          <cell r="AI38">
            <v>122581.2223587519</v>
          </cell>
          <cell r="AJ38">
            <v>185</v>
          </cell>
          <cell r="AK38">
            <v>137.5</v>
          </cell>
          <cell r="AL38">
            <v>4200.8251143995158</v>
          </cell>
          <cell r="AM38">
            <v>777152.64616391039</v>
          </cell>
          <cell r="AN38">
            <v>734806.40571270534</v>
          </cell>
          <cell r="AO38">
            <v>69321.359029500512</v>
          </cell>
          <cell r="AP38">
            <v>19255.933063750141</v>
          </cell>
          <cell r="AQ38">
            <v>4279.0962363889203</v>
          </cell>
          <cell r="AR38">
            <v>769351.80693584064</v>
          </cell>
          <cell r="AS38">
            <v>72580.359144890623</v>
          </cell>
          <cell r="AT38">
            <v>20161.210873580727</v>
          </cell>
          <cell r="AU38">
            <v>4480.269083017939</v>
          </cell>
          <cell r="AV38">
            <v>700261.00448956992</v>
          </cell>
          <cell r="AW38">
            <v>66062.358914110373</v>
          </cell>
          <cell r="AX38">
            <v>18350.655253919547</v>
          </cell>
          <cell r="AY38">
            <v>4077.9233897598992</v>
          </cell>
          <cell r="AZ38">
            <v>567340.21099520149</v>
          </cell>
          <cell r="BA38">
            <v>54032.40104716205</v>
          </cell>
          <cell r="BB38">
            <v>15009.000290878346</v>
          </cell>
          <cell r="BC38">
            <v>3335.3333979729659</v>
          </cell>
          <cell r="BD38">
            <v>551104.80428452906</v>
          </cell>
          <cell r="BE38">
            <v>51991.019272125384</v>
          </cell>
          <cell r="BF38">
            <v>14441.949797812606</v>
          </cell>
          <cell r="BG38">
            <v>3209.3221772916904</v>
          </cell>
          <cell r="BH38">
            <v>367403.20285635267</v>
          </cell>
          <cell r="BI38">
            <v>34660.679514750256</v>
          </cell>
          <cell r="BJ38">
            <v>9627.9665318750704</v>
          </cell>
          <cell r="BK38">
            <v>2139.5481181944601</v>
          </cell>
          <cell r="BL38">
            <v>771546.72599834064</v>
          </cell>
          <cell r="BM38">
            <v>698066.08542707004</v>
          </cell>
          <cell r="BN38">
            <v>567340.21099520149</v>
          </cell>
          <cell r="BO38">
            <v>540082.7081988384</v>
          </cell>
          <cell r="BP38">
            <v>51436.44839988937</v>
          </cell>
          <cell r="BQ38">
            <v>14287.902333302602</v>
          </cell>
          <cell r="BR38">
            <v>3175.0894074005782</v>
          </cell>
          <cell r="BS38">
            <v>0.73532838890748098</v>
          </cell>
          <cell r="BT38">
            <v>0.7</v>
          </cell>
          <cell r="BZ38" t="str">
            <v>a</v>
          </cell>
          <cell r="CA38" t="str">
            <v>ห่างค่อนข้างเยอะ</v>
          </cell>
          <cell r="CB38">
            <v>0</v>
          </cell>
          <cell r="CC38">
            <v>0</v>
          </cell>
          <cell r="CD38">
            <v>0</v>
          </cell>
          <cell r="CE38">
            <v>1</v>
          </cell>
          <cell r="CF38">
            <v>1</v>
          </cell>
          <cell r="CG38">
            <v>661173.88815098535</v>
          </cell>
          <cell r="CH38">
            <v>0.5</v>
          </cell>
          <cell r="CI38">
            <v>330586.94407549268</v>
          </cell>
        </row>
        <row r="39">
          <cell r="D39" t="str">
            <v>25-03</v>
          </cell>
          <cell r="E39" t="str">
            <v>รถบรรทุกน้ำ 6 ล้อ 2,500 ลิตร</v>
          </cell>
          <cell r="F39" t="str">
            <v>C</v>
          </cell>
          <cell r="G39">
            <v>202727.58401785197</v>
          </cell>
          <cell r="H39" t="str">
            <v>2503</v>
          </cell>
          <cell r="I39">
            <v>2027275.8401785197</v>
          </cell>
          <cell r="J39">
            <v>10</v>
          </cell>
          <cell r="K39">
            <v>550</v>
          </cell>
          <cell r="L39">
            <v>4</v>
          </cell>
          <cell r="M39">
            <v>137.5</v>
          </cell>
          <cell r="N39">
            <v>202727.58401785197</v>
          </cell>
          <cell r="O39">
            <v>0.2329094433013652</v>
          </cell>
          <cell r="P39">
            <v>47217.168735428648</v>
          </cell>
          <cell r="Q39">
            <v>1115001.7120981859</v>
          </cell>
          <cell r="R39">
            <v>5575.0085604909291</v>
          </cell>
          <cell r="S39">
            <v>0.2</v>
          </cell>
          <cell r="T39">
            <v>40545.516803570397</v>
          </cell>
          <cell r="V39">
            <v>4.4999999999999998E-2</v>
          </cell>
          <cell r="W39">
            <v>6125.625</v>
          </cell>
          <cell r="X39" t="str">
            <v>ดีเซล</v>
          </cell>
          <cell r="Y39" t="str">
            <v>2.5/10</v>
          </cell>
          <cell r="Z39">
            <v>11250</v>
          </cell>
          <cell r="AA39">
            <v>313440.90311734198</v>
          </cell>
          <cell r="AB39">
            <v>3134.4090311734199</v>
          </cell>
          <cell r="AC39">
            <v>18806.454187040519</v>
          </cell>
          <cell r="AD39">
            <v>18806.454187040519</v>
          </cell>
          <cell r="AE39">
            <v>40747.317405254464</v>
          </cell>
          <cell r="AF39">
            <v>1</v>
          </cell>
          <cell r="AG39">
            <v>1</v>
          </cell>
          <cell r="AH39">
            <v>296267.078719026</v>
          </cell>
          <cell r="AI39">
            <v>57921.141803570397</v>
          </cell>
          <cell r="AJ39">
            <v>185</v>
          </cell>
          <cell r="AK39">
            <v>137.5</v>
          </cell>
          <cell r="AL39">
            <v>2022.6883364138221</v>
          </cell>
          <cell r="AM39">
            <v>374197.3422365571</v>
          </cell>
          <cell r="AN39">
            <v>354188.22052259638</v>
          </cell>
          <cell r="AO39">
            <v>33413.983068169473</v>
          </cell>
          <cell r="AP39">
            <v>9281.6619633804094</v>
          </cell>
          <cell r="AQ39">
            <v>2062.5915474178687</v>
          </cell>
          <cell r="AR39">
            <v>370915.90873622627</v>
          </cell>
          <cell r="AS39">
            <v>34992.066861908141</v>
          </cell>
          <cell r="AT39">
            <v>9720.0185727522603</v>
          </cell>
          <cell r="AU39">
            <v>2160.0041272782801</v>
          </cell>
          <cell r="AV39">
            <v>337460.53230896662</v>
          </cell>
          <cell r="AW39">
            <v>31835.899274430813</v>
          </cell>
          <cell r="AX39">
            <v>8843.3053540085584</v>
          </cell>
          <cell r="AY39">
            <v>1965.1789675574573</v>
          </cell>
          <cell r="AZ39">
            <v>273097.18691545562</v>
          </cell>
          <cell r="BA39">
            <v>26009.255896710059</v>
          </cell>
          <cell r="BB39">
            <v>7224.7933046416829</v>
          </cell>
          <cell r="BC39">
            <v>1605.5096232537073</v>
          </cell>
          <cell r="BD39">
            <v>265641.16539194726</v>
          </cell>
          <cell r="BE39">
            <v>25060.487301127105</v>
          </cell>
          <cell r="BF39">
            <v>6961.2464725353075</v>
          </cell>
          <cell r="BG39">
            <v>1546.9436605634014</v>
          </cell>
          <cell r="BH39">
            <v>177094.11026129819</v>
          </cell>
          <cell r="BI39">
            <v>16706.991534084736</v>
          </cell>
          <cell r="BJ39">
            <v>4640.8309816902047</v>
          </cell>
          <cell r="BK39">
            <v>1031.2957737089343</v>
          </cell>
          <cell r="BL39">
            <v>371897.63154872623</v>
          </cell>
          <cell r="BM39">
            <v>336478.80949646654</v>
          </cell>
          <cell r="BN39">
            <v>273097.18691545562</v>
          </cell>
          <cell r="BO39">
            <v>260328.34208410836</v>
          </cell>
          <cell r="BP39">
            <v>24793.175436581747</v>
          </cell>
          <cell r="BQ39">
            <v>6886.9931768282631</v>
          </cell>
          <cell r="BR39">
            <v>1530.4429281840585</v>
          </cell>
          <cell r="BS39">
            <v>0.7343342999474689</v>
          </cell>
          <cell r="BT39">
            <v>0.7</v>
          </cell>
          <cell r="BZ39" t="str">
            <v>a</v>
          </cell>
          <cell r="CB39">
            <v>45</v>
          </cell>
          <cell r="CC39">
            <v>16</v>
          </cell>
          <cell r="CD39">
            <v>0</v>
          </cell>
          <cell r="CE39">
            <v>0</v>
          </cell>
          <cell r="CF39">
            <v>61</v>
          </cell>
          <cell r="CG39">
            <v>318533.63981006457</v>
          </cell>
          <cell r="CH39">
            <v>0.5</v>
          </cell>
          <cell r="CI39">
            <v>159266.81990503229</v>
          </cell>
        </row>
        <row r="40">
          <cell r="D40" t="str">
            <v>26-01</v>
          </cell>
          <cell r="E40" t="str">
            <v>รถบริการน้ำมันเชื้อเพลิง</v>
          </cell>
          <cell r="F40" t="str">
            <v>C</v>
          </cell>
          <cell r="G40">
            <v>236352.25115336012</v>
          </cell>
          <cell r="H40" t="str">
            <v>2601</v>
          </cell>
          <cell r="I40">
            <v>1890818.009226881</v>
          </cell>
          <cell r="J40">
            <v>8</v>
          </cell>
          <cell r="K40">
            <v>550</v>
          </cell>
          <cell r="L40">
            <v>4</v>
          </cell>
          <cell r="M40">
            <v>137.5</v>
          </cell>
          <cell r="N40">
            <v>236352.25115336012</v>
          </cell>
          <cell r="O40">
            <v>0.18822265637370381</v>
          </cell>
          <cell r="P40">
            <v>44486.848551990239</v>
          </cell>
          <cell r="Q40">
            <v>1063585.1301901205</v>
          </cell>
          <cell r="R40">
            <v>5317.9256509506031</v>
          </cell>
          <cell r="S40">
            <v>0.2</v>
          </cell>
          <cell r="T40">
            <v>47270.450230672024</v>
          </cell>
          <cell r="V40">
            <v>4.4999999999999998E-2</v>
          </cell>
          <cell r="W40">
            <v>6806.25</v>
          </cell>
          <cell r="X40" t="str">
            <v>ดีเซล</v>
          </cell>
          <cell r="Y40" t="str">
            <v>2/8</v>
          </cell>
          <cell r="Z40">
            <v>11250</v>
          </cell>
          <cell r="AA40">
            <v>351483.72558697296</v>
          </cell>
          <cell r="AB40">
            <v>3514.8372558697297</v>
          </cell>
          <cell r="AC40">
            <v>21089.023535218377</v>
          </cell>
          <cell r="AD40">
            <v>21089.023535218377</v>
          </cell>
          <cell r="AE40">
            <v>45692.884326306485</v>
          </cell>
          <cell r="AF40">
            <v>1</v>
          </cell>
          <cell r="AG40">
            <v>1</v>
          </cell>
          <cell r="AH40">
            <v>331849.90968260739</v>
          </cell>
          <cell r="AI40">
            <v>65326.700230672024</v>
          </cell>
          <cell r="AJ40">
            <v>185</v>
          </cell>
          <cell r="AK40">
            <v>137.5</v>
          </cell>
          <cell r="AL40">
            <v>2268.8865699865491</v>
          </cell>
          <cell r="AM40">
            <v>419744.01544751157</v>
          </cell>
          <cell r="AN40">
            <v>397176.60991327942</v>
          </cell>
          <cell r="AO40">
            <v>37469.491501252778</v>
          </cell>
          <cell r="AP40">
            <v>10408.192083681328</v>
          </cell>
          <cell r="AQ40">
            <v>2312.931574151406</v>
          </cell>
          <cell r="AR40">
            <v>416015.26228394348</v>
          </cell>
          <cell r="AS40">
            <v>39246.722856975801</v>
          </cell>
          <cell r="AT40">
            <v>10901.867460271056</v>
          </cell>
          <cell r="AU40">
            <v>2422.6372133935679</v>
          </cell>
          <cell r="AV40">
            <v>378337.95754261554</v>
          </cell>
          <cell r="AW40">
            <v>35692.26014552977</v>
          </cell>
          <cell r="AX40">
            <v>9914.5167070916032</v>
          </cell>
          <cell r="AY40">
            <v>2203.2259349092451</v>
          </cell>
          <cell r="AZ40">
            <v>302635.70945193537</v>
          </cell>
          <cell r="BA40">
            <v>28822.448519231941</v>
          </cell>
          <cell r="BB40">
            <v>8006.23569978665</v>
          </cell>
          <cell r="BC40">
            <v>1779.1634888414778</v>
          </cell>
          <cell r="BD40">
            <v>297882.45743495959</v>
          </cell>
          <cell r="BE40">
            <v>28102.118625939584</v>
          </cell>
          <cell r="BF40">
            <v>7806.1440627609954</v>
          </cell>
          <cell r="BG40">
            <v>1734.6986806135546</v>
          </cell>
          <cell r="BH40">
            <v>198588.30495663971</v>
          </cell>
          <cell r="BI40">
            <v>18734.745750626389</v>
          </cell>
          <cell r="BJ40">
            <v>5204.0960418406639</v>
          </cell>
          <cell r="BK40">
            <v>1156.465787075703</v>
          </cell>
          <cell r="BL40">
            <v>417035.4404089434</v>
          </cell>
          <cell r="BM40">
            <v>377317.77941761544</v>
          </cell>
          <cell r="BN40">
            <v>302635.70945193537</v>
          </cell>
          <cell r="BO40">
            <v>291924.80828626035</v>
          </cell>
          <cell r="BP40">
            <v>27802.362693929557</v>
          </cell>
          <cell r="BQ40">
            <v>7722.8785260915438</v>
          </cell>
          <cell r="BR40">
            <v>1716.1952280203432</v>
          </cell>
          <cell r="BS40">
            <v>0.72568343149726533</v>
          </cell>
          <cell r="BT40">
            <v>0.7</v>
          </cell>
          <cell r="BZ40" t="str">
            <v>a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355575.13732420781</v>
          </cell>
          <cell r="CH40">
            <v>0.8</v>
          </cell>
          <cell r="CI40">
            <v>284460.10985936626</v>
          </cell>
        </row>
        <row r="41">
          <cell r="D41" t="str">
            <v>27-01</v>
          </cell>
          <cell r="E41" t="str">
            <v>รถบริการอัดฉีด</v>
          </cell>
          <cell r="F41" t="str">
            <v>C</v>
          </cell>
          <cell r="G41">
            <v>335756.23598953855</v>
          </cell>
          <cell r="H41" t="str">
            <v>2701</v>
          </cell>
          <cell r="I41">
            <v>2686049.8879163084</v>
          </cell>
          <cell r="J41">
            <v>8</v>
          </cell>
          <cell r="K41">
            <v>1100</v>
          </cell>
          <cell r="L41">
            <v>6</v>
          </cell>
          <cell r="M41">
            <v>183.33333333333334</v>
          </cell>
          <cell r="N41">
            <v>335756.23598953855</v>
          </cell>
          <cell r="O41">
            <v>0.18822265637370381</v>
          </cell>
          <cell r="P41">
            <v>63196.930631987118</v>
          </cell>
          <cell r="Q41">
            <v>1510903.0619529234</v>
          </cell>
          <cell r="R41">
            <v>7554.5153097646171</v>
          </cell>
          <cell r="S41">
            <v>0.2</v>
          </cell>
          <cell r="T41">
            <v>67151.247197907709</v>
          </cell>
          <cell r="V41">
            <v>4.4999999999999998E-2</v>
          </cell>
          <cell r="W41">
            <v>13612.5</v>
          </cell>
          <cell r="X41" t="str">
            <v>ดีเซล</v>
          </cell>
          <cell r="Y41" t="str">
            <v>4/8</v>
          </cell>
          <cell r="Z41">
            <v>18000</v>
          </cell>
          <cell r="AA41">
            <v>505271.42912919796</v>
          </cell>
          <cell r="AB41">
            <v>5052.7142912919799</v>
          </cell>
          <cell r="AC41">
            <v>30316.285747751877</v>
          </cell>
          <cell r="AD41">
            <v>30316.285747751877</v>
          </cell>
          <cell r="AE41">
            <v>65685.285786795735</v>
          </cell>
          <cell r="AF41">
            <v>1</v>
          </cell>
          <cell r="AG41">
            <v>1</v>
          </cell>
          <cell r="AH41">
            <v>472192.96771808597</v>
          </cell>
          <cell r="AI41">
            <v>98763.747197907709</v>
          </cell>
          <cell r="AJ41">
            <v>185</v>
          </cell>
          <cell r="AK41">
            <v>183.33333333333334</v>
          </cell>
          <cell r="AL41">
            <v>3091.105768449986</v>
          </cell>
          <cell r="AM41">
            <v>571854.56716324738</v>
          </cell>
          <cell r="AN41">
            <v>570956.71491599362</v>
          </cell>
          <cell r="AO41">
            <v>53863.841029810719</v>
          </cell>
          <cell r="AP41">
            <v>14962.178063836311</v>
          </cell>
          <cell r="AQ41">
            <v>3324.9284586302911</v>
          </cell>
          <cell r="AR41">
            <v>597718.44441179337</v>
          </cell>
          <cell r="AS41">
            <v>56388.532491678619</v>
          </cell>
          <cell r="AT41">
            <v>15663.481247688505</v>
          </cell>
          <cell r="AU41">
            <v>3480.7736105974454</v>
          </cell>
          <cell r="AV41">
            <v>544194.98542019399</v>
          </cell>
          <cell r="AW41">
            <v>51339.149567942834</v>
          </cell>
          <cell r="AX41">
            <v>14260.87487998412</v>
          </cell>
          <cell r="AY41">
            <v>3169.0833066631376</v>
          </cell>
          <cell r="AZ41">
            <v>436654.22052017821</v>
          </cell>
          <cell r="BA41">
            <v>41586.116240016971</v>
          </cell>
          <cell r="BB41">
            <v>11551.698955560269</v>
          </cell>
          <cell r="BC41">
            <v>2567.0442123467265</v>
          </cell>
          <cell r="BD41">
            <v>428217.53618699522</v>
          </cell>
          <cell r="BE41">
            <v>40397.880772358039</v>
          </cell>
          <cell r="BF41">
            <v>11221.633547877233</v>
          </cell>
          <cell r="BG41">
            <v>2493.6963439727183</v>
          </cell>
          <cell r="BH41">
            <v>285478.35745799681</v>
          </cell>
          <cell r="BI41">
            <v>26931.92051490536</v>
          </cell>
          <cell r="BJ41">
            <v>7481.0890319181553</v>
          </cell>
          <cell r="BK41">
            <v>1662.4642293151455</v>
          </cell>
          <cell r="BL41">
            <v>599504.55066179333</v>
          </cell>
          <cell r="BM41">
            <v>542408.87917019392</v>
          </cell>
          <cell r="BN41">
            <v>436654.22052017821</v>
          </cell>
          <cell r="BO41">
            <v>419653.18546325533</v>
          </cell>
          <cell r="BP41">
            <v>39966.970044119553</v>
          </cell>
          <cell r="BQ41">
            <v>11101.936123366542</v>
          </cell>
          <cell r="BR41">
            <v>2467.0969163036762</v>
          </cell>
          <cell r="BS41">
            <v>0.72835847540799381</v>
          </cell>
          <cell r="BT41">
            <v>0.7</v>
          </cell>
          <cell r="BZ41" t="str">
            <v>a</v>
          </cell>
          <cell r="CB41">
            <v>0</v>
          </cell>
          <cell r="CC41">
            <v>0</v>
          </cell>
          <cell r="CD41">
            <v>0</v>
          </cell>
          <cell r="CE41">
            <v>6</v>
          </cell>
          <cell r="CF41">
            <v>6</v>
          </cell>
          <cell r="CG41">
            <v>511858.67891266674</v>
          </cell>
          <cell r="CH41">
            <v>1</v>
          </cell>
          <cell r="CI41">
            <v>511858.67891266674</v>
          </cell>
        </row>
        <row r="42">
          <cell r="D42" t="str">
            <v>27-02</v>
          </cell>
          <cell r="E42" t="str">
            <v>รถบริการอัดฉีดขนาดไม่น้อยกว่า1ตัน</v>
          </cell>
          <cell r="F42" t="str">
            <v>C</v>
          </cell>
          <cell r="G42">
            <v>162500</v>
          </cell>
          <cell r="H42" t="str">
            <v>2702</v>
          </cell>
          <cell r="I42">
            <v>1300000</v>
          </cell>
          <cell r="J42">
            <v>8</v>
          </cell>
          <cell r="K42">
            <v>1100</v>
          </cell>
          <cell r="L42">
            <v>6</v>
          </cell>
          <cell r="M42">
            <v>183.33333333333334</v>
          </cell>
          <cell r="N42">
            <v>162500</v>
          </cell>
          <cell r="O42">
            <v>0.18822265637370381</v>
          </cell>
          <cell r="P42">
            <v>30586.18166072687</v>
          </cell>
          <cell r="Q42">
            <v>731250</v>
          </cell>
          <cell r="R42">
            <v>3656.25</v>
          </cell>
          <cell r="S42">
            <v>0.2</v>
          </cell>
          <cell r="T42">
            <v>32500</v>
          </cell>
          <cell r="V42">
            <v>4.4999999999999998E-2</v>
          </cell>
          <cell r="W42">
            <v>9528.75</v>
          </cell>
          <cell r="X42" t="str">
            <v>ดีเซล</v>
          </cell>
          <cell r="Y42" t="str">
            <v>4/8</v>
          </cell>
          <cell r="Z42">
            <v>8000</v>
          </cell>
          <cell r="AA42">
            <v>246771.18166072687</v>
          </cell>
          <cell r="AB42">
            <v>2467.7118166072687</v>
          </cell>
          <cell r="AC42">
            <v>14806.270899643612</v>
          </cell>
          <cell r="AD42">
            <v>14806.270899643612</v>
          </cell>
          <cell r="AE42">
            <v>32080.253615894493</v>
          </cell>
          <cell r="AF42">
            <v>1</v>
          </cell>
          <cell r="AG42">
            <v>1</v>
          </cell>
          <cell r="AH42">
            <v>228822.68527662137</v>
          </cell>
          <cell r="AI42">
            <v>50028.75</v>
          </cell>
          <cell r="AJ42">
            <v>185</v>
          </cell>
          <cell r="AK42">
            <v>183.33333333333334</v>
          </cell>
          <cell r="AL42">
            <v>1509.7634707827199</v>
          </cell>
          <cell r="AM42">
            <v>279306.24209480319</v>
          </cell>
          <cell r="AN42">
            <v>278851.43527662137</v>
          </cell>
          <cell r="AO42">
            <v>26306.739177039752</v>
          </cell>
          <cell r="AP42">
            <v>7307.4275491777089</v>
          </cell>
          <cell r="AQ42">
            <v>1623.8727887061575</v>
          </cell>
          <cell r="AR42">
            <v>291803.63266545243</v>
          </cell>
          <cell r="AS42">
            <v>27528.644591080418</v>
          </cell>
          <cell r="AT42">
            <v>7646.8457197445605</v>
          </cell>
          <cell r="AU42">
            <v>1699.2990488321245</v>
          </cell>
          <cell r="AV42">
            <v>265899.23788779025</v>
          </cell>
          <cell r="AW42">
            <v>25084.833762999082</v>
          </cell>
          <cell r="AX42">
            <v>6968.0093786108555</v>
          </cell>
          <cell r="AY42">
            <v>1548.44652858019</v>
          </cell>
          <cell r="AZ42">
            <v>213851.43527662137</v>
          </cell>
          <cell r="BA42">
            <v>20366.803359678226</v>
          </cell>
          <cell r="BB42">
            <v>5657.4453776883956</v>
          </cell>
          <cell r="BC42">
            <v>1257.2100839307545</v>
          </cell>
          <cell r="BD42">
            <v>209138.57645746603</v>
          </cell>
          <cell r="BE42">
            <v>19730.054382779814</v>
          </cell>
          <cell r="BF42">
            <v>5480.5706618832819</v>
          </cell>
          <cell r="BG42">
            <v>1217.9045915296181</v>
          </cell>
          <cell r="BH42">
            <v>139425.71763831069</v>
          </cell>
          <cell r="BI42">
            <v>13153.369588519876</v>
          </cell>
          <cell r="BJ42">
            <v>3653.7137745888544</v>
          </cell>
          <cell r="BK42">
            <v>811.93639435307875</v>
          </cell>
          <cell r="BL42">
            <v>292794.00704045244</v>
          </cell>
          <cell r="BM42">
            <v>264908.8635127903</v>
          </cell>
          <cell r="BN42">
            <v>213851.43527662137</v>
          </cell>
          <cell r="BO42">
            <v>204955.80492831671</v>
          </cell>
          <cell r="BP42">
            <v>19519.600469363497</v>
          </cell>
          <cell r="BQ42">
            <v>5422.1112414898598</v>
          </cell>
          <cell r="BR42">
            <v>1204.9136092199687</v>
          </cell>
          <cell r="BS42">
            <v>0.73038187303839053</v>
          </cell>
          <cell r="BT42">
            <v>0.7</v>
          </cell>
          <cell r="BZ42" t="str">
            <v>a</v>
          </cell>
          <cell r="CB42">
            <v>107</v>
          </cell>
          <cell r="CC42">
            <v>0</v>
          </cell>
          <cell r="CD42">
            <v>0</v>
          </cell>
          <cell r="CE42">
            <v>0</v>
          </cell>
          <cell r="CF42">
            <v>107</v>
          </cell>
          <cell r="CG42">
            <v>250249.04514606291</v>
          </cell>
          <cell r="CH42">
            <v>1</v>
          </cell>
          <cell r="CI42">
            <v>250249.04514606291</v>
          </cell>
        </row>
        <row r="43">
          <cell r="D43" t="str">
            <v>27-22</v>
          </cell>
          <cell r="E43" t="str">
            <v>รถบริการอัดฉีดขนาดไม่น้อยกว่า1ตันรูปแบบรถกู้ภัย (MW)</v>
          </cell>
          <cell r="F43" t="str">
            <v>C</v>
          </cell>
          <cell r="G43">
            <v>162500</v>
          </cell>
          <cell r="H43" t="str">
            <v>2722</v>
          </cell>
          <cell r="I43">
            <v>1300000</v>
          </cell>
          <cell r="J43">
            <v>8</v>
          </cell>
          <cell r="K43">
            <v>3300</v>
          </cell>
          <cell r="L43">
            <v>15</v>
          </cell>
          <cell r="M43">
            <v>220</v>
          </cell>
          <cell r="N43">
            <v>162500</v>
          </cell>
          <cell r="O43">
            <v>0.18822265637370381</v>
          </cell>
          <cell r="P43">
            <v>30586.18166072687</v>
          </cell>
          <cell r="Q43">
            <v>731250</v>
          </cell>
          <cell r="R43">
            <v>23156.25</v>
          </cell>
          <cell r="S43">
            <v>0.2</v>
          </cell>
          <cell r="T43">
            <v>32500</v>
          </cell>
          <cell r="V43">
            <v>4.4999999999999998E-2</v>
          </cell>
          <cell r="W43">
            <v>28586.25</v>
          </cell>
          <cell r="X43" t="str">
            <v>ดีเซล</v>
          </cell>
          <cell r="Y43" t="str">
            <v>20/8</v>
          </cell>
          <cell r="Z43">
            <v>40000</v>
          </cell>
          <cell r="AA43">
            <v>317328.6816607269</v>
          </cell>
          <cell r="AB43">
            <v>3173.286816607269</v>
          </cell>
          <cell r="AC43">
            <v>19039.720899643613</v>
          </cell>
          <cell r="AD43">
            <v>19039.720899643613</v>
          </cell>
          <cell r="AE43">
            <v>41252.728615894492</v>
          </cell>
          <cell r="AF43">
            <v>1</v>
          </cell>
          <cell r="AG43">
            <v>1</v>
          </cell>
          <cell r="AH43">
            <v>257495.16027662135</v>
          </cell>
          <cell r="AI43">
            <v>101086.25</v>
          </cell>
          <cell r="AJ43">
            <v>185</v>
          </cell>
          <cell r="AK43">
            <v>220</v>
          </cell>
          <cell r="AL43">
            <v>1851.3486857704347</v>
          </cell>
          <cell r="AM43">
            <v>342499.50686753041</v>
          </cell>
          <cell r="AN43">
            <v>358581.41027662135</v>
          </cell>
          <cell r="AO43">
            <v>33828.434931756732</v>
          </cell>
          <cell r="AP43">
            <v>9396.7874810435369</v>
          </cell>
          <cell r="AQ43">
            <v>2088.1749957874526</v>
          </cell>
          <cell r="AR43">
            <v>371533.60766545247</v>
          </cell>
          <cell r="AS43">
            <v>35050.340345797405</v>
          </cell>
          <cell r="AT43">
            <v>9736.2056516103894</v>
          </cell>
          <cell r="AU43">
            <v>2163.6012559134197</v>
          </cell>
          <cell r="AV43">
            <v>345629.21288779029</v>
          </cell>
          <cell r="AW43">
            <v>32606.529517716066</v>
          </cell>
          <cell r="AX43">
            <v>9057.3693104766844</v>
          </cell>
          <cell r="AY43">
            <v>2012.7487356614854</v>
          </cell>
          <cell r="AZ43">
            <v>293581.41027662135</v>
          </cell>
          <cell r="BA43">
            <v>27960.134312059177</v>
          </cell>
          <cell r="BB43">
            <v>7766.7039755719934</v>
          </cell>
          <cell r="BC43">
            <v>1725.9342167937764</v>
          </cell>
          <cell r="BD43">
            <v>268936.05770746601</v>
          </cell>
          <cell r="BE43">
            <v>25371.326198817551</v>
          </cell>
          <cell r="BF43">
            <v>7047.5906107826522</v>
          </cell>
          <cell r="BG43">
            <v>1566.1312468405895</v>
          </cell>
          <cell r="BH43">
            <v>179290.70513831067</v>
          </cell>
          <cell r="BI43">
            <v>16914.217465878366</v>
          </cell>
          <cell r="BJ43">
            <v>4698.3937405217684</v>
          </cell>
          <cell r="BK43">
            <v>1044.0874978937263</v>
          </cell>
          <cell r="BL43">
            <v>376510.48079045245</v>
          </cell>
          <cell r="BM43">
            <v>340652.33976279025</v>
          </cell>
          <cell r="BN43">
            <v>293581.41027662135</v>
          </cell>
          <cell r="BO43">
            <v>263557.33655331668</v>
          </cell>
          <cell r="BP43">
            <v>25100.698719363492</v>
          </cell>
          <cell r="BQ43">
            <v>6972.4163109343035</v>
          </cell>
          <cell r="BR43">
            <v>1549.4258468742896</v>
          </cell>
          <cell r="BS43">
            <v>0.77974299589289409</v>
          </cell>
          <cell r="BT43">
            <v>0.7</v>
          </cell>
          <cell r="BZ43" t="str">
            <v>a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329979.02014606295</v>
          </cell>
          <cell r="CH43">
            <v>1</v>
          </cell>
          <cell r="CI43">
            <v>329979.02014606295</v>
          </cell>
        </row>
        <row r="44">
          <cell r="D44" t="str">
            <v>28-02</v>
          </cell>
          <cell r="E44" t="str">
            <v>รถตีเส้น(ขนาดใหญ่)</v>
          </cell>
          <cell r="F44" t="str">
            <v>D</v>
          </cell>
          <cell r="G44">
            <v>804523.63108908501</v>
          </cell>
          <cell r="H44" t="str">
            <v>2802</v>
          </cell>
          <cell r="I44">
            <v>8045236.3108908497</v>
          </cell>
          <cell r="J44">
            <v>10</v>
          </cell>
          <cell r="K44">
            <v>550</v>
          </cell>
          <cell r="L44">
            <v>3</v>
          </cell>
          <cell r="M44">
            <v>183.33333333333334</v>
          </cell>
          <cell r="N44">
            <v>804523.63108908501</v>
          </cell>
          <cell r="O44">
            <v>0.2329094433013652</v>
          </cell>
          <cell r="P44">
            <v>187381.15103975171</v>
          </cell>
          <cell r="Q44">
            <v>4424879.9709899668</v>
          </cell>
          <cell r="R44">
            <v>22124.399854949836</v>
          </cell>
          <cell r="S44">
            <v>0.3</v>
          </cell>
          <cell r="T44">
            <v>241357.08932672549</v>
          </cell>
          <cell r="V44">
            <v>0.1</v>
          </cell>
          <cell r="W44">
            <v>7562.5</v>
          </cell>
          <cell r="X44" t="str">
            <v>ดีเซล</v>
          </cell>
          <cell r="Y44" t="str">
            <v>2.5/10</v>
          </cell>
          <cell r="Z44">
            <v>8100</v>
          </cell>
          <cell r="AA44">
            <v>1271048.771310512</v>
          </cell>
          <cell r="AB44">
            <v>12710.48771310512</v>
          </cell>
          <cell r="AC44">
            <v>76262.926278630723</v>
          </cell>
          <cell r="AD44">
            <v>76262.926278630723</v>
          </cell>
          <cell r="AE44">
            <v>165236.34027036658</v>
          </cell>
          <cell r="AF44">
            <v>1</v>
          </cell>
          <cell r="AG44">
            <v>1</v>
          </cell>
          <cell r="AH44">
            <v>1179265.5222541532</v>
          </cell>
          <cell r="AI44">
            <v>257019.58932672549</v>
          </cell>
          <cell r="AJ44">
            <v>185</v>
          </cell>
          <cell r="AK44">
            <v>183.33333333333334</v>
          </cell>
          <cell r="AL44">
            <v>7776.3332610920579</v>
          </cell>
          <cell r="AM44">
            <v>1438621.6533020306</v>
          </cell>
          <cell r="AN44">
            <v>1436285.1115808787</v>
          </cell>
          <cell r="AO44">
            <v>135498.59543215838</v>
          </cell>
          <cell r="AP44">
            <v>37638.498731155109</v>
          </cell>
          <cell r="AQ44">
            <v>8364.1108291455803</v>
          </cell>
          <cell r="AR44">
            <v>1507214.4359099227</v>
          </cell>
          <cell r="AS44">
            <v>142190.04112357763</v>
          </cell>
          <cell r="AT44">
            <v>39497.233645438231</v>
          </cell>
          <cell r="AU44">
            <v>8777.1630323196077</v>
          </cell>
          <cell r="AV44">
            <v>1365355.7872518348</v>
          </cell>
          <cell r="AW44">
            <v>128807.14974073913</v>
          </cell>
          <cell r="AX44">
            <v>35779.763816871979</v>
          </cell>
          <cell r="AY44">
            <v>7951.058625971551</v>
          </cell>
          <cell r="AZ44">
            <v>1114475.6591452446</v>
          </cell>
          <cell r="BA44">
            <v>106140.53896621377</v>
          </cell>
          <cell r="BB44">
            <v>29483.483046170491</v>
          </cell>
          <cell r="BC44">
            <v>6551.8851213712205</v>
          </cell>
          <cell r="BD44">
            <v>1077213.8336856591</v>
          </cell>
          <cell r="BE44">
            <v>101623.94657411879</v>
          </cell>
          <cell r="BF44">
            <v>28228.874048366331</v>
          </cell>
          <cell r="BG44">
            <v>6273.0831218591848</v>
          </cell>
          <cell r="BH44">
            <v>718142.55579043936</v>
          </cell>
          <cell r="BI44">
            <v>67749.297716079192</v>
          </cell>
          <cell r="BJ44">
            <v>18819.249365577554</v>
          </cell>
          <cell r="BK44">
            <v>4182.0554145727901</v>
          </cell>
          <cell r="BL44">
            <v>1508099.3671599228</v>
          </cell>
          <cell r="BM44">
            <v>1364470.8560018346</v>
          </cell>
          <cell r="BN44">
            <v>1114475.6591452446</v>
          </cell>
          <cell r="BO44">
            <v>1055669.5570119459</v>
          </cell>
          <cell r="BP44">
            <v>100539.95781066151</v>
          </cell>
          <cell r="BQ44">
            <v>27927.766058517085</v>
          </cell>
          <cell r="BR44">
            <v>6206.170235226019</v>
          </cell>
          <cell r="BS44">
            <v>0.73899351953448744</v>
          </cell>
          <cell r="BT44">
            <v>0.7</v>
          </cell>
          <cell r="BZ44" t="str">
            <v>a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1237748.3661470732</v>
          </cell>
          <cell r="CH44">
            <v>0.3</v>
          </cell>
          <cell r="CI44">
            <v>371324.50984412193</v>
          </cell>
        </row>
        <row r="45">
          <cell r="D45" t="str">
            <v>28-03</v>
          </cell>
          <cell r="E45" t="str">
            <v>เครื่องตีเส้นสีเทอร์โมพลาสติก (พัฒนาฯ)</v>
          </cell>
          <cell r="F45" t="str">
            <v>A</v>
          </cell>
          <cell r="G45">
            <v>34000</v>
          </cell>
          <cell r="H45" t="str">
            <v>2803</v>
          </cell>
          <cell r="I45">
            <v>170000</v>
          </cell>
          <cell r="J45">
            <v>5</v>
          </cell>
          <cell r="K45">
            <v>550</v>
          </cell>
          <cell r="L45">
            <v>3</v>
          </cell>
          <cell r="M45">
            <v>183.33333333333334</v>
          </cell>
          <cell r="N45">
            <v>34000</v>
          </cell>
          <cell r="O45">
            <v>0.12313556746516995</v>
          </cell>
          <cell r="P45">
            <v>4186.6092938157781</v>
          </cell>
          <cell r="Q45">
            <v>102000</v>
          </cell>
          <cell r="R45">
            <v>510</v>
          </cell>
          <cell r="S45">
            <v>0.2</v>
          </cell>
          <cell r="T45">
            <v>6800</v>
          </cell>
          <cell r="V45">
            <v>3.5000000000000003E-2</v>
          </cell>
          <cell r="W45">
            <v>529.375</v>
          </cell>
          <cell r="X45" t="str">
            <v>เบนซิน</v>
          </cell>
          <cell r="AA45">
            <v>46025.984293815782</v>
          </cell>
          <cell r="AB45">
            <v>460.25984293815782</v>
          </cell>
          <cell r="AC45">
            <v>2761.5590576289469</v>
          </cell>
          <cell r="AD45">
            <v>2761.5590576289469</v>
          </cell>
          <cell r="AE45">
            <v>5983.3779581960516</v>
          </cell>
          <cell r="AF45">
            <v>1</v>
          </cell>
          <cell r="AG45">
            <v>1</v>
          </cell>
          <cell r="AH45">
            <v>44679.987252011837</v>
          </cell>
          <cell r="AI45">
            <v>7329.375</v>
          </cell>
          <cell r="AJ45">
            <v>185</v>
          </cell>
          <cell r="AK45">
            <v>183.33333333333334</v>
          </cell>
          <cell r="AL45">
            <v>281.49185369637848</v>
          </cell>
          <cell r="AM45">
            <v>52075.992933830021</v>
          </cell>
          <cell r="AN45">
            <v>52009.362252011837</v>
          </cell>
          <cell r="AO45">
            <v>4906.543608680362</v>
          </cell>
          <cell r="AP45">
            <v>1362.9287801889893</v>
          </cell>
          <cell r="AQ45">
            <v>302.87306226421987</v>
          </cell>
          <cell r="AR45">
            <v>54579.920677112415</v>
          </cell>
          <cell r="AS45">
            <v>5149.0491204823038</v>
          </cell>
          <cell r="AT45">
            <v>1430.2914223561954</v>
          </cell>
          <cell r="AU45">
            <v>317.84253830137675</v>
          </cell>
          <cell r="AV45">
            <v>49438.803826911229</v>
          </cell>
          <cell r="AW45">
            <v>4664.0380968784184</v>
          </cell>
          <cell r="AX45">
            <v>1295.5661380217828</v>
          </cell>
          <cell r="AY45">
            <v>287.90358622706282</v>
          </cell>
          <cell r="AZ45">
            <v>38409.362252011837</v>
          </cell>
          <cell r="BA45">
            <v>3658.0345001916035</v>
          </cell>
          <cell r="BB45">
            <v>1016.1206944976676</v>
          </cell>
          <cell r="BC45">
            <v>225.80459877725946</v>
          </cell>
          <cell r="BD45">
            <v>39007.021689008878</v>
          </cell>
          <cell r="BE45">
            <v>3679.9077065102715</v>
          </cell>
          <cell r="BF45">
            <v>1022.1965851417419</v>
          </cell>
          <cell r="BG45">
            <v>227.15479669816489</v>
          </cell>
          <cell r="BH45">
            <v>26004.681126005918</v>
          </cell>
          <cell r="BI45">
            <v>2453.271804340181</v>
          </cell>
          <cell r="BJ45">
            <v>681.46439009449466</v>
          </cell>
          <cell r="BK45">
            <v>151.43653113210993</v>
          </cell>
          <cell r="BL45">
            <v>54609.830364612433</v>
          </cell>
          <cell r="BM45">
            <v>49408.894139411241</v>
          </cell>
          <cell r="BN45">
            <v>38409.362252011837</v>
          </cell>
          <cell r="BO45">
            <v>38226.881255228698</v>
          </cell>
          <cell r="BP45">
            <v>3640.6553576408282</v>
          </cell>
          <cell r="BQ45">
            <v>1011.2931549002301</v>
          </cell>
          <cell r="BR45">
            <v>224.73181220005114</v>
          </cell>
          <cell r="BS45">
            <v>0.70334154117609904</v>
          </cell>
          <cell r="BT45">
            <v>0.7</v>
          </cell>
          <cell r="BZ45" t="str">
            <v>a</v>
          </cell>
          <cell r="CB45">
            <v>34</v>
          </cell>
          <cell r="CC45">
            <v>0</v>
          </cell>
          <cell r="CD45">
            <v>0</v>
          </cell>
          <cell r="CE45">
            <v>0</v>
          </cell>
          <cell r="CF45">
            <v>34</v>
          </cell>
          <cell r="CG45">
            <v>52009.362252011822</v>
          </cell>
          <cell r="CH45">
            <v>0.3</v>
          </cell>
          <cell r="CI45">
            <v>15602.808675603546</v>
          </cell>
        </row>
        <row r="46">
          <cell r="D46" t="str">
            <v>28-04</v>
          </cell>
          <cell r="E46" t="str">
            <v>เครื่องตีเส้นแบบเข็น</v>
          </cell>
          <cell r="F46" t="str">
            <v>A</v>
          </cell>
          <cell r="G46">
            <v>10756.702006509546</v>
          </cell>
          <cell r="H46" t="str">
            <v>2804</v>
          </cell>
          <cell r="I46">
            <v>53783.510032547725</v>
          </cell>
          <cell r="J46">
            <v>5</v>
          </cell>
          <cell r="K46">
            <v>550</v>
          </cell>
          <cell r="L46">
            <v>3</v>
          </cell>
          <cell r="M46">
            <v>183.33333333333334</v>
          </cell>
          <cell r="N46">
            <v>10756.702006509546</v>
          </cell>
          <cell r="O46">
            <v>0.12313556746516995</v>
          </cell>
          <cell r="P46">
            <v>1324.532605625285</v>
          </cell>
          <cell r="Q46">
            <v>32270.106019528634</v>
          </cell>
          <cell r="R46">
            <v>161.35053009764317</v>
          </cell>
          <cell r="S46">
            <v>0.2</v>
          </cell>
          <cell r="T46">
            <v>2151.3404013019094</v>
          </cell>
          <cell r="V46">
            <v>3.5000000000000003E-2</v>
          </cell>
          <cell r="W46">
            <v>577.5</v>
          </cell>
          <cell r="X46" t="str">
            <v>เบนซิน</v>
          </cell>
          <cell r="AA46">
            <v>14971.425543534384</v>
          </cell>
          <cell r="AB46">
            <v>149.71425543534383</v>
          </cell>
          <cell r="AC46">
            <v>898.28553261206298</v>
          </cell>
          <cell r="AD46">
            <v>898.28553261206298</v>
          </cell>
          <cell r="AE46">
            <v>1946.2853206594698</v>
          </cell>
          <cell r="AF46">
            <v>1</v>
          </cell>
          <cell r="AG46">
            <v>1</v>
          </cell>
          <cell r="AH46">
            <v>14188.870462891942</v>
          </cell>
          <cell r="AI46">
            <v>2728.8404013019094</v>
          </cell>
          <cell r="AJ46">
            <v>185</v>
          </cell>
          <cell r="AK46">
            <v>183.33333333333334</v>
          </cell>
          <cell r="AL46">
            <v>91.581181103814529</v>
          </cell>
          <cell r="AM46">
            <v>16942.518504205687</v>
          </cell>
          <cell r="AN46">
            <v>16917.71086419385</v>
          </cell>
          <cell r="AO46">
            <v>1596.0104588862123</v>
          </cell>
          <cell r="AP46">
            <v>443.3362385795034</v>
          </cell>
          <cell r="AQ46">
            <v>98.519164128778527</v>
          </cell>
          <cell r="AR46">
            <v>17730.967657403547</v>
          </cell>
          <cell r="AS46">
            <v>1672.7327978682592</v>
          </cell>
          <cell r="AT46">
            <v>464.6479994078498</v>
          </cell>
          <cell r="AU46">
            <v>103.25511097952217</v>
          </cell>
          <cell r="AV46">
            <v>16104.45407098416</v>
          </cell>
          <cell r="AW46">
            <v>1519.288119904166</v>
          </cell>
          <cell r="AX46">
            <v>422.02447775115724</v>
          </cell>
          <cell r="AY46">
            <v>93.78321727803494</v>
          </cell>
          <cell r="AZ46">
            <v>12615.030061590031</v>
          </cell>
          <cell r="BA46">
            <v>1201.4314344371458</v>
          </cell>
          <cell r="BB46">
            <v>333.73095401031827</v>
          </cell>
          <cell r="BC46">
            <v>74.162434224515167</v>
          </cell>
          <cell r="BD46">
            <v>12688.283148145387</v>
          </cell>
          <cell r="BE46">
            <v>1197.0078441646592</v>
          </cell>
          <cell r="BF46">
            <v>332.50217893462752</v>
          </cell>
          <cell r="BG46">
            <v>73.889373096583896</v>
          </cell>
          <cell r="BH46">
            <v>8458.8554320969251</v>
          </cell>
          <cell r="BI46">
            <v>798.00522944310615</v>
          </cell>
          <cell r="BJ46">
            <v>221.6681192897517</v>
          </cell>
          <cell r="BK46">
            <v>49.259582064389264</v>
          </cell>
          <cell r="BL46">
            <v>17763.596407403544</v>
          </cell>
          <cell r="BM46">
            <v>16071.825320984157</v>
          </cell>
          <cell r="BN46">
            <v>12615.030061590031</v>
          </cell>
          <cell r="BO46">
            <v>12434.51748518248</v>
          </cell>
          <cell r="BP46">
            <v>1184.2397604935695</v>
          </cell>
          <cell r="BQ46">
            <v>328.95548902599154</v>
          </cell>
          <cell r="BR46">
            <v>73.101219783553674</v>
          </cell>
          <cell r="BS46">
            <v>0.71016193862253685</v>
          </cell>
          <cell r="BT46">
            <v>0.7</v>
          </cell>
          <cell r="BZ46" t="str">
            <v>a</v>
          </cell>
          <cell r="CB46">
            <v>0</v>
          </cell>
          <cell r="CC46">
            <v>0</v>
          </cell>
          <cell r="CD46">
            <v>0</v>
          </cell>
          <cell r="CE46">
            <v>1</v>
          </cell>
          <cell r="CF46">
            <v>1</v>
          </cell>
          <cell r="CG46">
            <v>16917.710864193854</v>
          </cell>
          <cell r="CH46">
            <v>0.3</v>
          </cell>
          <cell r="CI46">
            <v>5075.313259258156</v>
          </cell>
        </row>
        <row r="47">
          <cell r="D47" t="str">
            <v>31-01</v>
          </cell>
          <cell r="E47" t="str">
            <v>รถบดสั่นสะเทือนล้อเหล็กขนาด 2-3 ตัน</v>
          </cell>
          <cell r="F47" t="str">
            <v>D</v>
          </cell>
          <cell r="G47">
            <v>105576.529429466</v>
          </cell>
          <cell r="H47" t="str">
            <v>3101</v>
          </cell>
          <cell r="I47">
            <v>1055765.29429466</v>
          </cell>
          <cell r="J47">
            <v>10</v>
          </cell>
          <cell r="K47">
            <v>500</v>
          </cell>
          <cell r="L47">
            <v>3</v>
          </cell>
          <cell r="M47">
            <v>166.66666666666666</v>
          </cell>
          <cell r="N47">
            <v>105576.529429466</v>
          </cell>
          <cell r="O47">
            <v>0.2329094433013652</v>
          </cell>
          <cell r="P47">
            <v>24589.770695107127</v>
          </cell>
          <cell r="Q47">
            <v>580670.91186206299</v>
          </cell>
          <cell r="R47">
            <v>2903.3545593103149</v>
          </cell>
          <cell r="S47">
            <v>0.3</v>
          </cell>
          <cell r="T47">
            <v>31672.958828839797</v>
          </cell>
          <cell r="V47">
            <v>0.1</v>
          </cell>
          <cell r="W47">
            <v>6875</v>
          </cell>
          <cell r="X47" t="str">
            <v>ดีเซล</v>
          </cell>
          <cell r="AA47">
            <v>171617.61351272324</v>
          </cell>
          <cell r="AB47">
            <v>1716.1761351272326</v>
          </cell>
          <cell r="AC47">
            <v>10297.056810763394</v>
          </cell>
          <cell r="AD47">
            <v>10297.056810763394</v>
          </cell>
          <cell r="AE47">
            <v>22310.28975665402</v>
          </cell>
          <cell r="AF47">
            <v>1</v>
          </cell>
          <cell r="AG47">
            <v>1</v>
          </cell>
          <cell r="AH47">
            <v>155379.94444053748</v>
          </cell>
          <cell r="AI47">
            <v>38547.958828839794</v>
          </cell>
          <cell r="AJ47">
            <v>185</v>
          </cell>
          <cell r="AK47">
            <v>166.66666666666666</v>
          </cell>
          <cell r="AL47">
            <v>1071.1793445435117</v>
          </cell>
          <cell r="AM47">
            <v>198168.17874054966</v>
          </cell>
          <cell r="AN47">
            <v>193927.90326937728</v>
          </cell>
          <cell r="AO47">
            <v>18295.085214092196</v>
          </cell>
          <cell r="AP47">
            <v>5081.9681150256101</v>
          </cell>
          <cell r="AQ47">
            <v>1129.3262477834689</v>
          </cell>
          <cell r="AR47">
            <v>203235.86093284612</v>
          </cell>
          <cell r="AS47">
            <v>19173.194427626993</v>
          </cell>
          <cell r="AT47">
            <v>5325.8873410074984</v>
          </cell>
          <cell r="AU47">
            <v>1183.5305202238885</v>
          </cell>
          <cell r="AV47">
            <v>184619.9456059084</v>
          </cell>
          <cell r="AW47">
            <v>17416.976000557399</v>
          </cell>
          <cell r="AX47">
            <v>4838.0488890437218</v>
          </cell>
          <cell r="AY47">
            <v>1075.1219753430494</v>
          </cell>
          <cell r="AZ47">
            <v>151697.29149759089</v>
          </cell>
          <cell r="BA47">
            <v>14447.361095008657</v>
          </cell>
          <cell r="BB47">
            <v>4013.1558597246267</v>
          </cell>
          <cell r="BC47">
            <v>891.81241327213922</v>
          </cell>
          <cell r="BD47">
            <v>145445.92745203295</v>
          </cell>
          <cell r="BE47">
            <v>13721.313910569148</v>
          </cell>
          <cell r="BF47">
            <v>3811.4760862692074</v>
          </cell>
          <cell r="BG47">
            <v>846.99468583760176</v>
          </cell>
          <cell r="BH47">
            <v>96963.951634688638</v>
          </cell>
          <cell r="BI47">
            <v>9147.5426070460981</v>
          </cell>
          <cell r="BJ47">
            <v>2540.9840575128051</v>
          </cell>
          <cell r="BK47">
            <v>564.66312389173447</v>
          </cell>
          <cell r="BL47">
            <v>203624.29843284615</v>
          </cell>
          <cell r="BM47">
            <v>184231.5081059084</v>
          </cell>
          <cell r="BN47">
            <v>151697.29149759089</v>
          </cell>
          <cell r="BO47">
            <v>142537.0089029923</v>
          </cell>
          <cell r="BP47">
            <v>13574.95322885641</v>
          </cell>
          <cell r="BQ47">
            <v>3770.8203413490028</v>
          </cell>
          <cell r="BR47">
            <v>837.96007585533391</v>
          </cell>
          <cell r="BS47">
            <v>0.74498619597513105</v>
          </cell>
          <cell r="BT47">
            <v>0.7</v>
          </cell>
          <cell r="BZ47" t="str">
            <v>a</v>
          </cell>
          <cell r="CB47">
            <v>0</v>
          </cell>
          <cell r="CC47">
            <v>0</v>
          </cell>
          <cell r="CD47">
            <v>0</v>
          </cell>
          <cell r="CE47">
            <v>160</v>
          </cell>
          <cell r="CF47">
            <v>160</v>
          </cell>
          <cell r="CG47">
            <v>167874.19926723646</v>
          </cell>
          <cell r="CH47">
            <v>0.4</v>
          </cell>
          <cell r="CI47">
            <v>67149.679706894589</v>
          </cell>
        </row>
        <row r="48">
          <cell r="D48" t="str">
            <v>31-02</v>
          </cell>
          <cell r="E48" t="str">
            <v>รถบดสั่นสะเทือนล้อเหล็กขนาด 8-10 ตัน</v>
          </cell>
          <cell r="F48" t="str">
            <v>D</v>
          </cell>
          <cell r="G48">
            <v>327809.13129088876</v>
          </cell>
          <cell r="H48" t="str">
            <v>3102</v>
          </cell>
          <cell r="I48">
            <v>3278091.3129088879</v>
          </cell>
          <cell r="J48">
            <v>10</v>
          </cell>
          <cell r="K48">
            <v>850</v>
          </cell>
          <cell r="L48">
            <v>5</v>
          </cell>
          <cell r="M48">
            <v>170</v>
          </cell>
          <cell r="N48">
            <v>327809.13129088876</v>
          </cell>
          <cell r="O48">
            <v>0.2329094433013652</v>
          </cell>
          <cell r="P48">
            <v>76349.842278065044</v>
          </cell>
          <cell r="Q48">
            <v>1802950.2220998884</v>
          </cell>
          <cell r="R48">
            <v>9014.751110499441</v>
          </cell>
          <cell r="S48">
            <v>0.3</v>
          </cell>
          <cell r="T48">
            <v>98342.739387266629</v>
          </cell>
          <cell r="V48">
            <v>0.1</v>
          </cell>
          <cell r="W48">
            <v>35062.5</v>
          </cell>
          <cell r="X48" t="str">
            <v>ดีเซล</v>
          </cell>
          <cell r="Y48" t="str">
            <v>2/10</v>
          </cell>
          <cell r="Z48">
            <v>16000</v>
          </cell>
          <cell r="AA48">
            <v>562578.96406671987</v>
          </cell>
          <cell r="AB48">
            <v>5625.7896406671989</v>
          </cell>
          <cell r="AC48">
            <v>33754.73784400319</v>
          </cell>
          <cell r="AD48">
            <v>33754.73784400319</v>
          </cell>
          <cell r="AE48">
            <v>73135.265328673588</v>
          </cell>
          <cell r="AF48">
            <v>1</v>
          </cell>
          <cell r="AG48">
            <v>1</v>
          </cell>
          <cell r="AH48">
            <v>486308.99000812683</v>
          </cell>
          <cell r="AI48">
            <v>149405.23938726663</v>
          </cell>
          <cell r="AJ48">
            <v>185</v>
          </cell>
          <cell r="AK48">
            <v>170</v>
          </cell>
          <cell r="AL48">
            <v>3507.5515926240346</v>
          </cell>
          <cell r="AM48">
            <v>648897.04463544639</v>
          </cell>
          <cell r="AN48">
            <v>635714.22939539352</v>
          </cell>
          <cell r="AO48">
            <v>59973.040508999387</v>
          </cell>
          <cell r="AP48">
            <v>16659.177919166497</v>
          </cell>
          <cell r="AQ48">
            <v>3702.039537592555</v>
          </cell>
          <cell r="AR48">
            <v>664614.90961516323</v>
          </cell>
          <cell r="AS48">
            <v>62699.519775015404</v>
          </cell>
          <cell r="AT48">
            <v>17416.533270837612</v>
          </cell>
          <cell r="AU48">
            <v>3870.3407268528026</v>
          </cell>
          <cell r="AV48">
            <v>606813.54917562369</v>
          </cell>
          <cell r="AW48">
            <v>57246.561242983371</v>
          </cell>
          <cell r="AX48">
            <v>15901.822567495381</v>
          </cell>
          <cell r="AY48">
            <v>3533.7383483323069</v>
          </cell>
          <cell r="AZ48">
            <v>504590.57687903801</v>
          </cell>
          <cell r="BA48">
            <v>48056.245417051236</v>
          </cell>
          <cell r="BB48">
            <v>13348.95706029201</v>
          </cell>
          <cell r="BC48">
            <v>2966.4349022871133</v>
          </cell>
          <cell r="BD48">
            <v>476785.67204654514</v>
          </cell>
          <cell r="BE48">
            <v>44979.780381749544</v>
          </cell>
          <cell r="BF48">
            <v>12494.383439374873</v>
          </cell>
          <cell r="BG48">
            <v>2776.5296531944164</v>
          </cell>
          <cell r="BH48">
            <v>317857.11469769676</v>
          </cell>
          <cell r="BI48">
            <v>29986.520254499694</v>
          </cell>
          <cell r="BJ48">
            <v>8329.5889595832487</v>
          </cell>
          <cell r="BK48">
            <v>1851.0197687962775</v>
          </cell>
          <cell r="BL48">
            <v>667499.94086516323</v>
          </cell>
          <cell r="BM48">
            <v>603928.5179256238</v>
          </cell>
          <cell r="BN48">
            <v>504590.57687903801</v>
          </cell>
          <cell r="BO48">
            <v>467249.9586056142</v>
          </cell>
          <cell r="BP48">
            <v>44499.996057677541</v>
          </cell>
          <cell r="BQ48">
            <v>12361.110016021539</v>
          </cell>
          <cell r="BR48">
            <v>2746.9133368936755</v>
          </cell>
          <cell r="BS48">
            <v>0.75594100611458581</v>
          </cell>
          <cell r="BT48">
            <v>0.7</v>
          </cell>
          <cell r="BZ48" t="str">
            <v>a</v>
          </cell>
          <cell r="CA48" t="str">
            <v>ห่างค่อนข้างเยอะ</v>
          </cell>
          <cell r="CB48">
            <v>0</v>
          </cell>
          <cell r="CC48">
            <v>0</v>
          </cell>
          <cell r="CD48">
            <v>0</v>
          </cell>
          <cell r="CE48">
            <v>9</v>
          </cell>
          <cell r="CF48">
            <v>9</v>
          </cell>
          <cell r="CG48">
            <v>554818.95729272789</v>
          </cell>
          <cell r="CH48">
            <v>0.5</v>
          </cell>
          <cell r="CI48">
            <v>277409.47864636395</v>
          </cell>
        </row>
        <row r="49">
          <cell r="D49" t="str">
            <v>31-03</v>
          </cell>
          <cell r="E49" t="str">
            <v>รถบดสั่นสะเทือนชนิดเดินตามล้อคู่</v>
          </cell>
          <cell r="F49" t="str">
            <v>D</v>
          </cell>
          <cell r="G49">
            <v>77453.361083973999</v>
          </cell>
          <cell r="H49" t="str">
            <v>3103</v>
          </cell>
          <cell r="I49">
            <v>774533.61083974002</v>
          </cell>
          <cell r="J49">
            <v>10</v>
          </cell>
          <cell r="K49">
            <v>500</v>
          </cell>
          <cell r="L49">
            <v>3</v>
          </cell>
          <cell r="M49">
            <v>166.66666666666666</v>
          </cell>
          <cell r="N49">
            <v>77453.361083973999</v>
          </cell>
          <cell r="O49">
            <v>0.2329094433013652</v>
          </cell>
          <cell r="P49">
            <v>18039.61921188801</v>
          </cell>
          <cell r="Q49">
            <v>425993.48596185696</v>
          </cell>
          <cell r="R49">
            <v>2129.967429809285</v>
          </cell>
          <cell r="S49">
            <v>0.3</v>
          </cell>
          <cell r="T49">
            <v>23236.008325192201</v>
          </cell>
          <cell r="V49">
            <v>0.1</v>
          </cell>
          <cell r="W49">
            <v>1182.5</v>
          </cell>
          <cell r="X49" t="str">
            <v>ดีเซล</v>
          </cell>
          <cell r="AA49">
            <v>122041.4560508635</v>
          </cell>
          <cell r="AB49">
            <v>1220.4145605086351</v>
          </cell>
          <cell r="AC49">
            <v>7322.4873630518096</v>
          </cell>
          <cell r="AD49">
            <v>7322.4873630518096</v>
          </cell>
          <cell r="AE49">
            <v>15865.389286612255</v>
          </cell>
          <cell r="AF49">
            <v>1</v>
          </cell>
          <cell r="AG49">
            <v>1</v>
          </cell>
          <cell r="AH49">
            <v>113488.33701228356</v>
          </cell>
          <cell r="AI49">
            <v>24418.508325192201</v>
          </cell>
          <cell r="AJ49">
            <v>185</v>
          </cell>
          <cell r="AK49">
            <v>166.66666666666666</v>
          </cell>
          <cell r="AL49">
            <v>759.96152028782103</v>
          </cell>
          <cell r="AM49">
            <v>140592.88125324689</v>
          </cell>
          <cell r="AN49">
            <v>137906.84533747577</v>
          </cell>
          <cell r="AO49">
            <v>13010.079748818469</v>
          </cell>
          <cell r="AP49">
            <v>3613.9110413384633</v>
          </cell>
          <cell r="AQ49">
            <v>803.0913425196585</v>
          </cell>
          <cell r="AR49">
            <v>144735.37635434954</v>
          </cell>
          <cell r="AS49">
            <v>13654.280788146183</v>
          </cell>
          <cell r="AT49">
            <v>3792.8557744850509</v>
          </cell>
          <cell r="AU49">
            <v>842.85683877445581</v>
          </cell>
          <cell r="AV49">
            <v>131078.31432060196</v>
          </cell>
          <cell r="AW49">
            <v>12365.878709490751</v>
          </cell>
          <cell r="AX49">
            <v>3434.9663081918752</v>
          </cell>
          <cell r="AY49">
            <v>763.32584626486118</v>
          </cell>
          <cell r="AZ49">
            <v>106925.50090388616</v>
          </cell>
          <cell r="BA49">
            <v>10183.381038465348</v>
          </cell>
          <cell r="BB49">
            <v>2828.7169551292632</v>
          </cell>
          <cell r="BC49">
            <v>628.6037678065029</v>
          </cell>
          <cell r="BD49">
            <v>103430.13400310682</v>
          </cell>
          <cell r="BE49">
            <v>9757.5598116138517</v>
          </cell>
          <cell r="BF49">
            <v>2710.4332810038477</v>
          </cell>
          <cell r="BG49">
            <v>602.31850688974384</v>
          </cell>
          <cell r="BH49">
            <v>68953.422668737883</v>
          </cell>
          <cell r="BI49">
            <v>6505.0398744092345</v>
          </cell>
          <cell r="BJ49">
            <v>1806.9555206692316</v>
          </cell>
          <cell r="BK49">
            <v>401.54567125982925</v>
          </cell>
          <cell r="BL49">
            <v>144802.18760434957</v>
          </cell>
          <cell r="BM49">
            <v>131011.50307060198</v>
          </cell>
          <cell r="BN49">
            <v>106925.50090388616</v>
          </cell>
          <cell r="BO49">
            <v>101361.53132304469</v>
          </cell>
          <cell r="BP49">
            <v>9653.4791736233037</v>
          </cell>
          <cell r="BQ49">
            <v>2681.5219926731397</v>
          </cell>
          <cell r="BR49">
            <v>595.89377614958664</v>
          </cell>
          <cell r="BS49">
            <v>0.73842462377739881</v>
          </cell>
          <cell r="BT49">
            <v>0.7</v>
          </cell>
          <cell r="BZ49" t="str">
            <v>a</v>
          </cell>
          <cell r="CB49">
            <v>0</v>
          </cell>
          <cell r="CC49">
            <v>0</v>
          </cell>
          <cell r="CD49">
            <v>166</v>
          </cell>
          <cell r="CE49">
            <v>0</v>
          </cell>
          <cell r="CF49">
            <v>166</v>
          </cell>
          <cell r="CG49">
            <v>118793.25110817359</v>
          </cell>
          <cell r="CH49">
            <v>0.4</v>
          </cell>
          <cell r="CI49">
            <v>47517.300443269436</v>
          </cell>
        </row>
        <row r="50">
          <cell r="D50" t="str">
            <v>31-05</v>
          </cell>
          <cell r="E50" t="str">
            <v>รถบดสั่นสะเทือนล้อหน้าเหล็กล้อหลังยาง</v>
          </cell>
          <cell r="F50" t="str">
            <v>D</v>
          </cell>
          <cell r="G50">
            <v>215632.69464410935</v>
          </cell>
          <cell r="H50" t="str">
            <v>3105</v>
          </cell>
          <cell r="I50">
            <v>2156326.9464410935</v>
          </cell>
          <cell r="J50">
            <v>10</v>
          </cell>
          <cell r="K50">
            <v>500</v>
          </cell>
          <cell r="L50">
            <v>3</v>
          </cell>
          <cell r="M50">
            <v>166.66666666666666</v>
          </cell>
          <cell r="N50">
            <v>215632.69464410935</v>
          </cell>
          <cell r="O50">
            <v>0.2329094433013652</v>
          </cell>
          <cell r="P50">
            <v>50222.890867132781</v>
          </cell>
          <cell r="Q50">
            <v>1185979.8205426014</v>
          </cell>
          <cell r="R50">
            <v>5929.8991027130069</v>
          </cell>
          <cell r="S50">
            <v>0.3</v>
          </cell>
          <cell r="T50">
            <v>64689.808393232801</v>
          </cell>
          <cell r="V50">
            <v>0.1</v>
          </cell>
          <cell r="W50">
            <v>8250</v>
          </cell>
          <cell r="X50" t="str">
            <v>ดีเซล</v>
          </cell>
          <cell r="Y50" t="str">
            <v>2/10</v>
          </cell>
          <cell r="Z50">
            <v>6400</v>
          </cell>
          <cell r="AA50">
            <v>351125.29300718795</v>
          </cell>
          <cell r="AB50">
            <v>3511.2529300718797</v>
          </cell>
          <cell r="AC50">
            <v>21067.517580431275</v>
          </cell>
          <cell r="AD50">
            <v>21067.517580431275</v>
          </cell>
          <cell r="AE50">
            <v>45646.288090934431</v>
          </cell>
          <cell r="AF50">
            <v>1</v>
          </cell>
          <cell r="AG50">
            <v>1</v>
          </cell>
          <cell r="AH50">
            <v>317431.77270488965</v>
          </cell>
          <cell r="AI50">
            <v>79339.808393232801</v>
          </cell>
          <cell r="AJ50">
            <v>185</v>
          </cell>
          <cell r="AK50">
            <v>166.66666666666666</v>
          </cell>
          <cell r="AL50">
            <v>2191.8862703858272</v>
          </cell>
          <cell r="AM50">
            <v>405498.96002137801</v>
          </cell>
          <cell r="AN50">
            <v>396771.58109812246</v>
          </cell>
          <cell r="AO50">
            <v>37431.28123567193</v>
          </cell>
          <cell r="AP50">
            <v>10397.57812101998</v>
          </cell>
          <cell r="AQ50">
            <v>2310.5729157822179</v>
          </cell>
          <cell r="AR50">
            <v>415782.43515302846</v>
          </cell>
          <cell r="AS50">
            <v>39224.75803330457</v>
          </cell>
          <cell r="AT50">
            <v>10895.766120362381</v>
          </cell>
          <cell r="AU50">
            <v>2421.2813600805293</v>
          </cell>
          <cell r="AV50">
            <v>377760.72704321623</v>
          </cell>
          <cell r="AW50">
            <v>35637.804438039268</v>
          </cell>
          <cell r="AX50">
            <v>9899.3901216775739</v>
          </cell>
          <cell r="AY50">
            <v>2199.8644714839052</v>
          </cell>
          <cell r="AZ50">
            <v>310518.50324047869</v>
          </cell>
          <cell r="BA50">
            <v>29573.190784807495</v>
          </cell>
          <cell r="BB50">
            <v>8214.7752180020816</v>
          </cell>
          <cell r="BC50">
            <v>1825.5056040004627</v>
          </cell>
          <cell r="BD50">
            <v>297578.68582359183</v>
          </cell>
          <cell r="BE50">
            <v>28073.460926753949</v>
          </cell>
          <cell r="BF50">
            <v>7798.1835907649856</v>
          </cell>
          <cell r="BG50">
            <v>1732.9296868366634</v>
          </cell>
          <cell r="BH50">
            <v>198385.79054906123</v>
          </cell>
          <cell r="BI50">
            <v>18715.640617835965</v>
          </cell>
          <cell r="BJ50">
            <v>5198.7890605099901</v>
          </cell>
          <cell r="BK50">
            <v>1155.286457891109</v>
          </cell>
          <cell r="BL50">
            <v>416610.16015302861</v>
          </cell>
          <cell r="BM50">
            <v>376933.00204321631</v>
          </cell>
          <cell r="BN50">
            <v>310518.50324047869</v>
          </cell>
          <cell r="BO50">
            <v>291627.11210711999</v>
          </cell>
          <cell r="BP50">
            <v>27774.010676868569</v>
          </cell>
          <cell r="BQ50">
            <v>7715.0029657968244</v>
          </cell>
          <cell r="BR50">
            <v>1714.4451035104055</v>
          </cell>
          <cell r="BS50">
            <v>0.74534548827714497</v>
          </cell>
          <cell r="BT50">
            <v>0.7</v>
          </cell>
          <cell r="BZ50" t="str">
            <v>a</v>
          </cell>
          <cell r="CB50">
            <v>64</v>
          </cell>
          <cell r="CC50">
            <v>8</v>
          </cell>
          <cell r="CD50">
            <v>0</v>
          </cell>
          <cell r="CE50">
            <v>0</v>
          </cell>
          <cell r="CF50">
            <v>72</v>
          </cell>
          <cell r="CG50">
            <v>343558.70859888988</v>
          </cell>
          <cell r="CH50">
            <v>0.4</v>
          </cell>
          <cell r="CI50">
            <v>137423.48343955594</v>
          </cell>
        </row>
        <row r="51">
          <cell r="D51" t="str">
            <v>31-06</v>
          </cell>
          <cell r="E51" t="str">
            <v>รถบดสั่นสะเทือนล้อเหล็กขนาดไม่น้อยกว่า 17 ตัน</v>
          </cell>
          <cell r="F51" t="str">
            <v>D</v>
          </cell>
          <cell r="G51">
            <v>453496.49707132194</v>
          </cell>
          <cell r="H51" t="str">
            <v>3106</v>
          </cell>
          <cell r="I51">
            <v>4534964.9707132196</v>
          </cell>
          <cell r="J51">
            <v>10</v>
          </cell>
          <cell r="K51">
            <v>850</v>
          </cell>
          <cell r="L51">
            <v>5</v>
          </cell>
          <cell r="M51">
            <v>170</v>
          </cell>
          <cell r="N51">
            <v>453496.49707132194</v>
          </cell>
          <cell r="O51">
            <v>0.2329094433013652</v>
          </cell>
          <cell r="P51">
            <v>105623.61667200079</v>
          </cell>
          <cell r="Q51">
            <v>2494230.7338922708</v>
          </cell>
          <cell r="R51">
            <v>12471.153669461353</v>
          </cell>
          <cell r="S51">
            <v>0.3</v>
          </cell>
          <cell r="T51">
            <v>136048.94912139658</v>
          </cell>
          <cell r="V51">
            <v>0.1</v>
          </cell>
          <cell r="W51">
            <v>46750</v>
          </cell>
          <cell r="X51" t="str">
            <v>ดีเซล</v>
          </cell>
          <cell r="Y51" t="str">
            <v>2/10</v>
          </cell>
          <cell r="Z51">
            <v>16000</v>
          </cell>
          <cell r="AA51">
            <v>770390.21653418057</v>
          </cell>
          <cell r="AB51">
            <v>7703.9021653418058</v>
          </cell>
          <cell r="AC51">
            <v>46223.412992050835</v>
          </cell>
          <cell r="AD51">
            <v>46223.412992050835</v>
          </cell>
          <cell r="AE51">
            <v>100150.72814944349</v>
          </cell>
          <cell r="AF51">
            <v>1</v>
          </cell>
          <cell r="AG51">
            <v>1</v>
          </cell>
          <cell r="AH51">
            <v>671741.99556222756</v>
          </cell>
          <cell r="AI51">
            <v>198798.94912139658</v>
          </cell>
          <cell r="AJ51">
            <v>185</v>
          </cell>
          <cell r="AK51">
            <v>170</v>
          </cell>
          <cell r="AL51">
            <v>4800.4433969169168</v>
          </cell>
          <cell r="AM51">
            <v>888082.02842962963</v>
          </cell>
          <cell r="AN51">
            <v>870540.9446836242</v>
          </cell>
          <cell r="AO51">
            <v>82126.504215436245</v>
          </cell>
          <cell r="AP51">
            <v>22812.917837621178</v>
          </cell>
          <cell r="AQ51">
            <v>5069.5372972491505</v>
          </cell>
          <cell r="AR51">
            <v>910522.61691780551</v>
          </cell>
          <cell r="AS51">
            <v>85898.360086585424</v>
          </cell>
          <cell r="AT51">
            <v>23860.655579607061</v>
          </cell>
          <cell r="AU51">
            <v>5302.3679065793467</v>
          </cell>
          <cell r="AV51">
            <v>830559.27244944288</v>
          </cell>
          <cell r="AW51">
            <v>78354.648344287067</v>
          </cell>
          <cell r="AX51">
            <v>21765.180095635296</v>
          </cell>
          <cell r="AY51">
            <v>4836.7066879189551</v>
          </cell>
          <cell r="AZ51">
            <v>689142.34585509542</v>
          </cell>
          <cell r="BA51">
            <v>65632.604367151944</v>
          </cell>
          <cell r="BB51">
            <v>18231.27899087554</v>
          </cell>
          <cell r="BC51">
            <v>4051.3953313056754</v>
          </cell>
          <cell r="BD51">
            <v>652905.70851271809</v>
          </cell>
          <cell r="BE51">
            <v>61594.878161577188</v>
          </cell>
          <cell r="BF51">
            <v>17109.688378215884</v>
          </cell>
          <cell r="BG51">
            <v>3802.1529729368631</v>
          </cell>
          <cell r="BH51">
            <v>435270.4723418121</v>
          </cell>
          <cell r="BI51">
            <v>41063.252107718123</v>
          </cell>
          <cell r="BJ51">
            <v>11406.458918810589</v>
          </cell>
          <cell r="BK51">
            <v>2534.7686486245752</v>
          </cell>
          <cell r="BL51">
            <v>914067.9919178054</v>
          </cell>
          <cell r="BM51">
            <v>827013.897449443</v>
          </cell>
          <cell r="BN51">
            <v>689142.34585509542</v>
          </cell>
          <cell r="BO51">
            <v>639847.59434246377</v>
          </cell>
          <cell r="BP51">
            <v>60937.866127853689</v>
          </cell>
          <cell r="BQ51">
            <v>16927.185035514914</v>
          </cell>
          <cell r="BR51">
            <v>3761.5966745588698</v>
          </cell>
          <cell r="BS51">
            <v>0.75392897678126369</v>
          </cell>
          <cell r="BT51">
            <v>0.7</v>
          </cell>
          <cell r="BZ51" t="str">
            <v>a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758629.10628020775</v>
          </cell>
          <cell r="CH51">
            <v>0.5</v>
          </cell>
          <cell r="CI51">
            <v>379314.55314010388</v>
          </cell>
        </row>
        <row r="52">
          <cell r="D52" t="str">
            <v>31-07</v>
          </cell>
          <cell r="E52" t="str">
            <v>เครื่องบดอัดชนิดติดตั้งท้ายรถบรรทุก (พัฒนาฯ)</v>
          </cell>
          <cell r="F52" t="str">
            <v>D</v>
          </cell>
          <cell r="G52">
            <v>54676.258395575584</v>
          </cell>
          <cell r="H52" t="str">
            <v>3107</v>
          </cell>
          <cell r="I52">
            <v>273381.2919778779</v>
          </cell>
          <cell r="J52">
            <v>5</v>
          </cell>
          <cell r="K52">
            <v>500</v>
          </cell>
          <cell r="L52">
            <v>3</v>
          </cell>
          <cell r="M52">
            <v>166.66666666666666</v>
          </cell>
          <cell r="N52">
            <v>54676.258395575584</v>
          </cell>
          <cell r="O52">
            <v>0.2329094433013652</v>
          </cell>
          <cell r="P52">
            <v>12734.616904715105</v>
          </cell>
          <cell r="Q52">
            <v>164028.77518672674</v>
          </cell>
          <cell r="R52">
            <v>820.14387593363369</v>
          </cell>
          <cell r="S52">
            <v>0.3</v>
          </cell>
          <cell r="T52">
            <v>16402.877518672674</v>
          </cell>
          <cell r="V52">
            <v>0.1</v>
          </cell>
          <cell r="AA52">
            <v>84633.89669489699</v>
          </cell>
          <cell r="AB52">
            <v>846.33896694896987</v>
          </cell>
          <cell r="AC52">
            <v>5078.0338016938194</v>
          </cell>
          <cell r="AD52">
            <v>5078.0338016938194</v>
          </cell>
          <cell r="AE52">
            <v>11002.406570336609</v>
          </cell>
          <cell r="AF52">
            <v>1</v>
          </cell>
          <cell r="AG52">
            <v>1</v>
          </cell>
          <cell r="AH52">
            <v>79233.425746560926</v>
          </cell>
          <cell r="AI52">
            <v>16402.877518672674</v>
          </cell>
          <cell r="AJ52">
            <v>185</v>
          </cell>
          <cell r="AK52">
            <v>166.66666666666666</v>
          </cell>
          <cell r="AL52">
            <v>526.70605293128426</v>
          </cell>
          <cell r="AM52">
            <v>97440.619792287587</v>
          </cell>
          <cell r="AN52">
            <v>95636.303265233597</v>
          </cell>
          <cell r="AO52">
            <v>9022.2927608710943</v>
          </cell>
          <cell r="AP52">
            <v>2506.1924335753038</v>
          </cell>
          <cell r="AQ52">
            <v>556.93165190562308</v>
          </cell>
          <cell r="AR52">
            <v>100418.11842849528</v>
          </cell>
          <cell r="AS52">
            <v>9473.4073989146491</v>
          </cell>
          <cell r="AT52">
            <v>2631.5020552540691</v>
          </cell>
          <cell r="AU52">
            <v>584.7782345009042</v>
          </cell>
          <cell r="AV52">
            <v>90854.488101971932</v>
          </cell>
          <cell r="AW52">
            <v>8571.1781228275413</v>
          </cell>
          <cell r="AX52">
            <v>2380.8828118965394</v>
          </cell>
          <cell r="AY52">
            <v>529.08506931034208</v>
          </cell>
          <cell r="AZ52">
            <v>73765.799907003355</v>
          </cell>
          <cell r="BA52">
            <v>7025.3142768574626</v>
          </cell>
          <cell r="BB52">
            <v>1951.4761880159617</v>
          </cell>
          <cell r="BC52">
            <v>433.66137511465814</v>
          </cell>
          <cell r="BD52">
            <v>71727.227448925201</v>
          </cell>
          <cell r="BE52">
            <v>6766.7195706533203</v>
          </cell>
          <cell r="BF52">
            <v>1879.6443251814778</v>
          </cell>
          <cell r="BG52">
            <v>417.69873892921731</v>
          </cell>
          <cell r="BH52">
            <v>47818.151632616798</v>
          </cell>
          <cell r="BI52">
            <v>4511.1463804355471</v>
          </cell>
          <cell r="BJ52">
            <v>1253.0962167876519</v>
          </cell>
          <cell r="BK52">
            <v>278.46582595281154</v>
          </cell>
          <cell r="BL52">
            <v>100418.11842849528</v>
          </cell>
          <cell r="BM52">
            <v>90854.488101971918</v>
          </cell>
          <cell r="BN52">
            <v>73765.799907003355</v>
          </cell>
          <cell r="BO52">
            <v>70292.682899946682</v>
          </cell>
          <cell r="BP52">
            <v>6694.5412285663506</v>
          </cell>
          <cell r="BQ52">
            <v>1859.5947857128751</v>
          </cell>
          <cell r="BR52">
            <v>413.24328571397223</v>
          </cell>
          <cell r="BS52">
            <v>0.73458655730071032</v>
          </cell>
          <cell r="BT52">
            <v>0.69999999999999984</v>
          </cell>
          <cell r="BZ52" t="str">
            <v>a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82137.748356873199</v>
          </cell>
          <cell r="CH52">
            <v>0.2</v>
          </cell>
          <cell r="CI52">
            <v>16427.54967137464</v>
          </cell>
        </row>
        <row r="53">
          <cell r="D53" t="str">
            <v>32-01</v>
          </cell>
          <cell r="E53" t="str">
            <v>รถบดล้อเหล็ก 2 ล้อ</v>
          </cell>
          <cell r="F53" t="str">
            <v>D</v>
          </cell>
          <cell r="G53">
            <v>44311.473684210527</v>
          </cell>
          <cell r="H53" t="str">
            <v>3201</v>
          </cell>
          <cell r="I53">
            <v>797606.52631578944</v>
          </cell>
          <cell r="J53">
            <v>18</v>
          </cell>
          <cell r="K53">
            <v>550</v>
          </cell>
          <cell r="L53">
            <v>5</v>
          </cell>
          <cell r="M53">
            <v>110</v>
          </cell>
          <cell r="N53">
            <v>44311.473684210527</v>
          </cell>
          <cell r="O53">
            <v>0.42187990659744545</v>
          </cell>
          <cell r="P53">
            <v>18694.120379089898</v>
          </cell>
          <cell r="Q53">
            <v>420959</v>
          </cell>
          <cell r="R53">
            <v>2104.7950000000001</v>
          </cell>
          <cell r="S53">
            <v>0.3</v>
          </cell>
          <cell r="T53">
            <v>13293.442105263157</v>
          </cell>
          <cell r="V53">
            <v>0.1</v>
          </cell>
          <cell r="W53">
            <v>15125</v>
          </cell>
          <cell r="X53" t="str">
            <v>ดีเซล</v>
          </cell>
          <cell r="AA53">
            <v>93528.831168563571</v>
          </cell>
          <cell r="AB53">
            <v>935.28831168563568</v>
          </cell>
          <cell r="AC53">
            <v>5611.7298701138143</v>
          </cell>
          <cell r="AD53">
            <v>5611.7298701138143</v>
          </cell>
          <cell r="AE53">
            <v>12158.748051913264</v>
          </cell>
          <cell r="AF53">
            <v>1</v>
          </cell>
          <cell r="AG53">
            <v>1</v>
          </cell>
          <cell r="AH53">
            <v>77269.1371152137</v>
          </cell>
          <cell r="AI53">
            <v>28418.442105263159</v>
          </cell>
          <cell r="AJ53">
            <v>185</v>
          </cell>
          <cell r="AK53">
            <v>110</v>
          </cell>
          <cell r="AL53">
            <v>676.0204851177981</v>
          </cell>
          <cell r="AM53">
            <v>125063.78974679265</v>
          </cell>
          <cell r="AN53">
            <v>105687.57922047685</v>
          </cell>
          <cell r="AO53">
            <v>9970.5263415544196</v>
          </cell>
          <cell r="AP53">
            <v>2769.5906504317832</v>
          </cell>
          <cell r="AQ53">
            <v>615.4645889848407</v>
          </cell>
          <cell r="AR53">
            <v>110117.3956815007</v>
          </cell>
          <cell r="AS53">
            <v>10388.433554858557</v>
          </cell>
          <cell r="AT53">
            <v>2885.6759874607101</v>
          </cell>
          <cell r="AU53">
            <v>641.26133054682441</v>
          </cell>
          <cell r="AV53">
            <v>101257.76275945301</v>
          </cell>
          <cell r="AW53">
            <v>9552.6191282502841</v>
          </cell>
          <cell r="AX53">
            <v>2653.5053134028567</v>
          </cell>
          <cell r="AY53">
            <v>589.66784742285699</v>
          </cell>
          <cell r="AZ53">
            <v>87962.989746792635</v>
          </cell>
          <cell r="BA53">
            <v>8377.4275949326311</v>
          </cell>
          <cell r="BB53">
            <v>2327.0632208146199</v>
          </cell>
          <cell r="BC53">
            <v>517.12516018102667</v>
          </cell>
          <cell r="BD53">
            <v>79265.684415357638</v>
          </cell>
          <cell r="BE53">
            <v>7477.8947561658151</v>
          </cell>
          <cell r="BF53">
            <v>2077.1929878238375</v>
          </cell>
          <cell r="BG53">
            <v>461.59844173863053</v>
          </cell>
          <cell r="BH53">
            <v>52843.789610238426</v>
          </cell>
          <cell r="BI53">
            <v>4985.2631707772098</v>
          </cell>
          <cell r="BJ53">
            <v>1384.7953252158916</v>
          </cell>
          <cell r="BK53">
            <v>307.73229449242035</v>
          </cell>
          <cell r="BL53">
            <v>110971.9581815007</v>
          </cell>
          <cell r="BM53">
            <v>100403.20025945301</v>
          </cell>
          <cell r="BN53">
            <v>87962.989746792635</v>
          </cell>
          <cell r="BO53">
            <v>77680.370727050482</v>
          </cell>
          <cell r="BP53">
            <v>7398.1305454333797</v>
          </cell>
          <cell r="BQ53">
            <v>2055.0362626203832</v>
          </cell>
          <cell r="BR53">
            <v>456.67472502675184</v>
          </cell>
          <cell r="BS53">
            <v>0.79265961589074929</v>
          </cell>
          <cell r="BT53">
            <v>0.7</v>
          </cell>
          <cell r="BZ53" t="str">
            <v>a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94831.068531735684</v>
          </cell>
          <cell r="CH53">
            <v>0.4</v>
          </cell>
          <cell r="CI53">
            <v>37932.427412694276</v>
          </cell>
        </row>
        <row r="54">
          <cell r="D54" t="str">
            <v>33-01</v>
          </cell>
          <cell r="E54" t="str">
            <v>รถบดล้อเหล็ก 3 ล้อ</v>
          </cell>
          <cell r="F54" t="str">
            <v>D</v>
          </cell>
          <cell r="G54">
            <v>56909.622641005844</v>
          </cell>
          <cell r="H54" t="str">
            <v>3301</v>
          </cell>
          <cell r="I54">
            <v>1024373.2075381052</v>
          </cell>
          <cell r="J54">
            <v>18</v>
          </cell>
          <cell r="K54">
            <v>550</v>
          </cell>
          <cell r="L54">
            <v>5</v>
          </cell>
          <cell r="M54">
            <v>110</v>
          </cell>
          <cell r="N54">
            <v>56909.622641005844</v>
          </cell>
          <cell r="O54">
            <v>0.42187990659744545</v>
          </cell>
          <cell r="P54">
            <v>24009.026284283413</v>
          </cell>
          <cell r="Q54">
            <v>540641.41508955555</v>
          </cell>
          <cell r="R54">
            <v>2703.2070754477777</v>
          </cell>
          <cell r="S54">
            <v>0.3</v>
          </cell>
          <cell r="T54">
            <v>17072.886792301753</v>
          </cell>
          <cell r="V54">
            <v>0.1</v>
          </cell>
          <cell r="W54">
            <v>18150</v>
          </cell>
          <cell r="X54" t="str">
            <v>ดีเซล</v>
          </cell>
          <cell r="AA54">
            <v>118844.74279303878</v>
          </cell>
          <cell r="AB54">
            <v>1188.4474279303879</v>
          </cell>
          <cell r="AC54">
            <v>7130.6845675823261</v>
          </cell>
          <cell r="AD54">
            <v>7130.6845675823261</v>
          </cell>
          <cell r="AE54">
            <v>15449.816563095041</v>
          </cell>
          <cell r="AF54">
            <v>1</v>
          </cell>
          <cell r="AG54">
            <v>1</v>
          </cell>
          <cell r="AH54">
            <v>99071.672563832064</v>
          </cell>
          <cell r="AI54">
            <v>35222.886792301753</v>
          </cell>
          <cell r="AJ54">
            <v>185</v>
          </cell>
          <cell r="AK54">
            <v>110</v>
          </cell>
          <cell r="AL54">
            <v>855.73061614728999</v>
          </cell>
          <cell r="AM54">
            <v>158310.16398724864</v>
          </cell>
          <cell r="AN54">
            <v>134294.5593561338</v>
          </cell>
          <cell r="AO54">
            <v>12669.298052465454</v>
          </cell>
          <cell r="AP54">
            <v>3519.2494590181814</v>
          </cell>
          <cell r="AQ54">
            <v>782.05543533737364</v>
          </cell>
          <cell r="AR54">
            <v>139983.81232394051</v>
          </cell>
          <cell r="AS54">
            <v>13206.020030560427</v>
          </cell>
          <cell r="AT54">
            <v>3668.338897377896</v>
          </cell>
          <cell r="AU54">
            <v>815.18642163953245</v>
          </cell>
          <cell r="AV54">
            <v>128605.30638832714</v>
          </cell>
          <cell r="AW54">
            <v>12132.576074370485</v>
          </cell>
          <cell r="AX54">
            <v>3370.1600206584681</v>
          </cell>
          <cell r="AY54">
            <v>748.92444903521516</v>
          </cell>
          <cell r="AZ54">
            <v>111530.71029973147</v>
          </cell>
          <cell r="BA54">
            <v>10621.972409498234</v>
          </cell>
          <cell r="BB54">
            <v>2950.547891527287</v>
          </cell>
          <cell r="BC54">
            <v>655.67730922828605</v>
          </cell>
          <cell r="BD54">
            <v>100720.91951710035</v>
          </cell>
          <cell r="BE54">
            <v>9501.9735393490901</v>
          </cell>
          <cell r="BF54">
            <v>2639.437094263636</v>
          </cell>
          <cell r="BG54">
            <v>586.54157650303023</v>
          </cell>
          <cell r="BH54">
            <v>67147.279678066901</v>
          </cell>
          <cell r="BI54">
            <v>6334.649026232727</v>
          </cell>
          <cell r="BJ54">
            <v>1759.6247295090907</v>
          </cell>
          <cell r="BK54">
            <v>391.02771766868682</v>
          </cell>
          <cell r="BL54">
            <v>141009.28732394049</v>
          </cell>
          <cell r="BM54">
            <v>127579.8313883271</v>
          </cell>
          <cell r="BN54">
            <v>111530.71029973147</v>
          </cell>
          <cell r="BO54">
            <v>98706.501126758332</v>
          </cell>
          <cell r="BP54">
            <v>9400.6191549293653</v>
          </cell>
          <cell r="BQ54">
            <v>2611.2830985914902</v>
          </cell>
          <cell r="BR54">
            <v>580.28513302033116</v>
          </cell>
          <cell r="BS54">
            <v>0.79094584772641308</v>
          </cell>
          <cell r="BT54">
            <v>0.7</v>
          </cell>
          <cell r="BZ54" t="str">
            <v>a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120351.4454146433</v>
          </cell>
          <cell r="CH54">
            <v>0.4</v>
          </cell>
          <cell r="CI54">
            <v>48140.578165857325</v>
          </cell>
        </row>
        <row r="55">
          <cell r="D55" t="str">
            <v>34-02</v>
          </cell>
          <cell r="E55" t="str">
            <v>รถบดแบบตีนแกะ</v>
          </cell>
          <cell r="F55" t="str">
            <v>D</v>
          </cell>
          <cell r="G55">
            <v>924420</v>
          </cell>
          <cell r="H55" t="str">
            <v>3402</v>
          </cell>
          <cell r="I55">
            <v>7395360</v>
          </cell>
          <cell r="J55">
            <v>8</v>
          </cell>
          <cell r="K55">
            <v>550</v>
          </cell>
          <cell r="L55">
            <v>5</v>
          </cell>
          <cell r="M55">
            <v>110</v>
          </cell>
          <cell r="N55">
            <v>924420</v>
          </cell>
          <cell r="O55">
            <v>0.18822265637370381</v>
          </cell>
          <cell r="P55">
            <v>173996.78800497926</v>
          </cell>
          <cell r="Q55">
            <v>4159890</v>
          </cell>
          <cell r="R55">
            <v>20799.45</v>
          </cell>
          <cell r="S55">
            <v>0.3</v>
          </cell>
          <cell r="T55">
            <v>277326</v>
          </cell>
          <cell r="V55">
            <v>0.1</v>
          </cell>
          <cell r="W55">
            <v>22687.5</v>
          </cell>
          <cell r="X55" t="str">
            <v>ดีเซล</v>
          </cell>
          <cell r="AA55">
            <v>1419229.7380049792</v>
          </cell>
          <cell r="AB55">
            <v>14192.297380049793</v>
          </cell>
          <cell r="AC55">
            <v>85153.784280298743</v>
          </cell>
          <cell r="AD55">
            <v>85153.784280298743</v>
          </cell>
          <cell r="AE55">
            <v>184499.86594064729</v>
          </cell>
          <cell r="AF55">
            <v>1</v>
          </cell>
          <cell r="AG55">
            <v>1</v>
          </cell>
          <cell r="AH55">
            <v>1303716.1039456264</v>
          </cell>
          <cell r="AI55">
            <v>300013.5</v>
          </cell>
          <cell r="AJ55">
            <v>185</v>
          </cell>
          <cell r="AK55">
            <v>110</v>
          </cell>
          <cell r="AL55">
            <v>9774.509529927218</v>
          </cell>
          <cell r="AM55">
            <v>1808284.2630365354</v>
          </cell>
          <cell r="AN55">
            <v>1603729.6039456264</v>
          </cell>
          <cell r="AO55">
            <v>151295.24565524777</v>
          </cell>
          <cell r="AP55">
            <v>42026.45712645771</v>
          </cell>
          <cell r="AQ55">
            <v>9339.2126947683792</v>
          </cell>
          <cell r="AR55">
            <v>1682634.240392908</v>
          </cell>
          <cell r="AS55">
            <v>158739.07928234982</v>
          </cell>
          <cell r="AT55">
            <v>44094.188689541617</v>
          </cell>
          <cell r="AU55">
            <v>9798.7085976759154</v>
          </cell>
          <cell r="AV55">
            <v>1524824.9674983451</v>
          </cell>
          <cell r="AW55">
            <v>143851.41202814577</v>
          </cell>
          <cell r="AX55">
            <v>39958.725563373824</v>
          </cell>
          <cell r="AY55">
            <v>8879.7167918608502</v>
          </cell>
          <cell r="AZ55">
            <v>1233961.6039456264</v>
          </cell>
          <cell r="BA55">
            <v>117520.15275672633</v>
          </cell>
          <cell r="BB55">
            <v>32644.486876868425</v>
          </cell>
          <cell r="BC55">
            <v>7254.3304170818719</v>
          </cell>
          <cell r="BD55">
            <v>1202797.2029592199</v>
          </cell>
          <cell r="BE55">
            <v>113471.43424143583</v>
          </cell>
          <cell r="BF55">
            <v>31519.842844843282</v>
          </cell>
          <cell r="BG55">
            <v>7004.4095210762844</v>
          </cell>
          <cell r="BH55">
            <v>801864.80197281321</v>
          </cell>
          <cell r="BI55">
            <v>75647.622827623883</v>
          </cell>
          <cell r="BJ55">
            <v>21013.228563228855</v>
          </cell>
          <cell r="BK55">
            <v>4669.6063473841896</v>
          </cell>
          <cell r="BL55">
            <v>1683916.0841429078</v>
          </cell>
          <cell r="BM55">
            <v>1523543.1237483451</v>
          </cell>
          <cell r="BN55">
            <v>1233961.6039456264</v>
          </cell>
          <cell r="BO55">
            <v>1178741.2589000354</v>
          </cell>
          <cell r="BP55">
            <v>112261.07227619385</v>
          </cell>
          <cell r="BQ55">
            <v>31183.631187831626</v>
          </cell>
          <cell r="BR55">
            <v>6929.6958195181396</v>
          </cell>
          <cell r="BS55">
            <v>0.73279281287564724</v>
          </cell>
          <cell r="BT55">
            <v>0.7</v>
          </cell>
          <cell r="BZ55" t="str">
            <v>r</v>
          </cell>
          <cell r="CA55" t="str">
            <v>ห่างค่อนข้างเยอะ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1375216.0994127188</v>
          </cell>
          <cell r="CH55">
            <v>0.4</v>
          </cell>
          <cell r="CI55">
            <v>550086.43976508756</v>
          </cell>
        </row>
        <row r="56">
          <cell r="D56" t="str">
            <v>35-01</v>
          </cell>
          <cell r="E56" t="str">
            <v>รถบดล้อยาง</v>
          </cell>
          <cell r="F56" t="str">
            <v>D</v>
          </cell>
          <cell r="G56">
            <v>352130.20474928088</v>
          </cell>
          <cell r="H56" t="str">
            <v>3501</v>
          </cell>
          <cell r="I56">
            <v>3521302.0474928087</v>
          </cell>
          <cell r="J56">
            <v>10</v>
          </cell>
          <cell r="K56">
            <v>850</v>
          </cell>
          <cell r="L56">
            <v>5</v>
          </cell>
          <cell r="M56">
            <v>170</v>
          </cell>
          <cell r="N56">
            <v>352130.20474928088</v>
          </cell>
          <cell r="O56">
            <v>0.2329094433013652</v>
          </cell>
          <cell r="P56">
            <v>82014.449957750752</v>
          </cell>
          <cell r="Q56">
            <v>1936716.1261210449</v>
          </cell>
          <cell r="R56">
            <v>9683.5806306052236</v>
          </cell>
          <cell r="S56">
            <v>0.3</v>
          </cell>
          <cell r="T56">
            <v>105639.06142478426</v>
          </cell>
          <cell r="V56">
            <v>0.1</v>
          </cell>
          <cell r="W56">
            <v>35062.5</v>
          </cell>
          <cell r="X56" t="str">
            <v>ดีเซล</v>
          </cell>
          <cell r="Y56" t="str">
            <v>2/8</v>
          </cell>
          <cell r="Z56">
            <v>33750</v>
          </cell>
          <cell r="AA56">
            <v>618279.79676242115</v>
          </cell>
          <cell r="AB56">
            <v>6182.7979676242112</v>
          </cell>
          <cell r="AC56">
            <v>37096.787805745269</v>
          </cell>
          <cell r="AD56">
            <v>37096.787805745269</v>
          </cell>
          <cell r="AE56">
            <v>80376.373579114748</v>
          </cell>
          <cell r="AF56">
            <v>1</v>
          </cell>
          <cell r="AG56">
            <v>1</v>
          </cell>
          <cell r="AH56">
            <v>524204.60891675157</v>
          </cell>
          <cell r="AI56">
            <v>174451.56142478425</v>
          </cell>
          <cell r="AJ56">
            <v>185</v>
          </cell>
          <cell r="AK56">
            <v>170</v>
          </cell>
          <cell r="AL56">
            <v>3859.7240820169427</v>
          </cell>
          <cell r="AM56">
            <v>714048.95517313445</v>
          </cell>
          <cell r="AN56">
            <v>698656.17034153582</v>
          </cell>
          <cell r="AO56">
            <v>65910.959466182627</v>
          </cell>
          <cell r="AP56">
            <v>18308.599851717398</v>
          </cell>
          <cell r="AQ56">
            <v>4068.5777448260883</v>
          </cell>
          <cell r="AR56">
            <v>729701.07260861271</v>
          </cell>
          <cell r="AS56">
            <v>68839.723831001204</v>
          </cell>
          <cell r="AT56">
            <v>19122.145508611444</v>
          </cell>
          <cell r="AU56">
            <v>4249.3656685803207</v>
          </cell>
          <cell r="AV56">
            <v>667611.26807445905</v>
          </cell>
          <cell r="AW56">
            <v>62982.195101364065</v>
          </cell>
          <cell r="AX56">
            <v>17495.054194823351</v>
          </cell>
          <cell r="AY56">
            <v>3887.7898210718558</v>
          </cell>
          <cell r="AZ56">
            <v>557804.08844182338</v>
          </cell>
          <cell r="BA56">
            <v>53124.198899221272</v>
          </cell>
          <cell r="BB56">
            <v>14756.721916450353</v>
          </cell>
          <cell r="BC56">
            <v>3279.2715369889675</v>
          </cell>
          <cell r="BD56">
            <v>523992.12775615184</v>
          </cell>
          <cell r="BE56">
            <v>49433.21959963697</v>
          </cell>
          <cell r="BF56">
            <v>13731.449888788047</v>
          </cell>
          <cell r="BG56">
            <v>3051.4333086195661</v>
          </cell>
          <cell r="BH56">
            <v>349328.08517076791</v>
          </cell>
          <cell r="BI56">
            <v>32955.479733091313</v>
          </cell>
          <cell r="BJ56">
            <v>9154.2999258586988</v>
          </cell>
          <cell r="BK56">
            <v>2034.2888724130441</v>
          </cell>
          <cell r="BL56">
            <v>733588.97885861259</v>
          </cell>
          <cell r="BM56">
            <v>663723.36182445905</v>
          </cell>
          <cell r="BN56">
            <v>557804.08844182338</v>
          </cell>
          <cell r="BO56">
            <v>513512.2852010288</v>
          </cell>
          <cell r="BP56">
            <v>48905.931923907505</v>
          </cell>
          <cell r="BQ56">
            <v>13584.981089974306</v>
          </cell>
          <cell r="BR56">
            <v>3018.884686660957</v>
          </cell>
          <cell r="BS56">
            <v>0.7603768656798906</v>
          </cell>
          <cell r="BT56">
            <v>0.7</v>
          </cell>
          <cell r="BZ56" t="str">
            <v>a</v>
          </cell>
          <cell r="CA56" t="str">
            <v>ห่างค่อนข้างเยอะ</v>
          </cell>
          <cell r="CB56">
            <v>0</v>
          </cell>
          <cell r="CC56">
            <v>0</v>
          </cell>
          <cell r="CD56">
            <v>0</v>
          </cell>
          <cell r="CE56">
            <v>9</v>
          </cell>
          <cell r="CF56">
            <v>9</v>
          </cell>
          <cell r="CG56">
            <v>611759.05244678422</v>
          </cell>
          <cell r="CH56">
            <v>0.5</v>
          </cell>
          <cell r="CI56">
            <v>305879.52622339211</v>
          </cell>
        </row>
        <row r="57">
          <cell r="D57" t="str">
            <v>36-01</v>
          </cell>
          <cell r="E57" t="str">
            <v>เครื่องตบดิน</v>
          </cell>
          <cell r="F57" t="str">
            <v>A</v>
          </cell>
          <cell r="G57">
            <v>4908.1415078006276</v>
          </cell>
          <cell r="H57" t="str">
            <v>3601</v>
          </cell>
          <cell r="I57">
            <v>19632.56603120251</v>
          </cell>
          <cell r="J57">
            <v>4</v>
          </cell>
          <cell r="K57">
            <v>500</v>
          </cell>
          <cell r="L57">
            <v>3</v>
          </cell>
          <cell r="M57">
            <v>166.66666666666666</v>
          </cell>
          <cell r="N57">
            <v>4908.1415078006276</v>
          </cell>
          <cell r="O57">
            <v>0.10196018145920967</v>
          </cell>
          <cell r="P57">
            <v>500.4349987628309</v>
          </cell>
          <cell r="Q57">
            <v>12270.353769501569</v>
          </cell>
          <cell r="R57">
            <v>61.351768847507849</v>
          </cell>
          <cell r="S57">
            <v>0.2</v>
          </cell>
          <cell r="T57">
            <v>981.62830156012558</v>
          </cell>
          <cell r="V57">
            <v>3.5000000000000003E-2</v>
          </cell>
          <cell r="W57">
            <v>525</v>
          </cell>
          <cell r="X57" t="str">
            <v>เบนซิน</v>
          </cell>
          <cell r="AA57">
            <v>6976.556576971092</v>
          </cell>
          <cell r="AB57">
            <v>69.765565769710918</v>
          </cell>
          <cell r="AC57">
            <v>418.59339461826551</v>
          </cell>
          <cell r="AD57">
            <v>418.59339461826551</v>
          </cell>
          <cell r="AE57">
            <v>906.95235500624199</v>
          </cell>
          <cell r="AF57">
            <v>1</v>
          </cell>
          <cell r="AG57">
            <v>1</v>
          </cell>
          <cell r="AH57">
            <v>6376.8806304172085</v>
          </cell>
          <cell r="AI57">
            <v>1506.6283015601257</v>
          </cell>
          <cell r="AJ57">
            <v>185</v>
          </cell>
          <cell r="AK57">
            <v>166.66666666666666</v>
          </cell>
          <cell r="AL57">
            <v>43.509394838642962</v>
          </cell>
          <cell r="AM57">
            <v>8049.238045148948</v>
          </cell>
          <cell r="AN57">
            <v>7883.5089319773342</v>
          </cell>
          <cell r="AO57">
            <v>743.72725773371076</v>
          </cell>
          <cell r="AP57">
            <v>206.59090492603076</v>
          </cell>
          <cell r="AQ57">
            <v>45.909089983562389</v>
          </cell>
          <cell r="AR57">
            <v>8248.0218785762008</v>
          </cell>
          <cell r="AS57">
            <v>778.11527156379259</v>
          </cell>
          <cell r="AT57">
            <v>216.14313098994239</v>
          </cell>
          <cell r="AU57">
            <v>48.031806886653868</v>
          </cell>
          <cell r="AV57">
            <v>7518.9959853784658</v>
          </cell>
          <cell r="AW57">
            <v>709.33924390362893</v>
          </cell>
          <cell r="AX57">
            <v>197.03867886211913</v>
          </cell>
          <cell r="AY57">
            <v>43.786373080470916</v>
          </cell>
          <cell r="AZ57">
            <v>5920.2523288570828</v>
          </cell>
          <cell r="BA57">
            <v>563.83355512924595</v>
          </cell>
          <cell r="BB57">
            <v>156.6204319803461</v>
          </cell>
          <cell r="BC57">
            <v>34.804540440076913</v>
          </cell>
          <cell r="BD57">
            <v>5912.6316989830011</v>
          </cell>
          <cell r="BE57">
            <v>557.79544330028307</v>
          </cell>
          <cell r="BF57">
            <v>154.94317869452306</v>
          </cell>
          <cell r="BG57">
            <v>34.431817487671793</v>
          </cell>
          <cell r="BH57">
            <v>3941.7544659886671</v>
          </cell>
          <cell r="BI57">
            <v>371.86362886685538</v>
          </cell>
          <cell r="BJ57">
            <v>103.29545246301538</v>
          </cell>
          <cell r="BK57">
            <v>22.954544991781194</v>
          </cell>
          <cell r="BL57">
            <v>8277.6843785762012</v>
          </cell>
          <cell r="BM57">
            <v>7489.3334853784672</v>
          </cell>
          <cell r="BN57">
            <v>5920.2523288570828</v>
          </cell>
          <cell r="BO57">
            <v>5794.3790650033407</v>
          </cell>
          <cell r="BP57">
            <v>551.84562523841339</v>
          </cell>
          <cell r="BQ57">
            <v>153.29045145511483</v>
          </cell>
          <cell r="BR57">
            <v>34.064544767803298</v>
          </cell>
          <cell r="BS57">
            <v>0.71520633767814579</v>
          </cell>
          <cell r="BT57">
            <v>0.7</v>
          </cell>
          <cell r="BZ57" t="str">
            <v>a</v>
          </cell>
          <cell r="CB57">
            <v>0</v>
          </cell>
          <cell r="CC57">
            <v>0</v>
          </cell>
          <cell r="CD57">
            <v>399</v>
          </cell>
          <cell r="CE57">
            <v>0</v>
          </cell>
          <cell r="CF57">
            <v>399</v>
          </cell>
          <cell r="CG57">
            <v>7883.5089319773333</v>
          </cell>
          <cell r="CH57">
            <v>1</v>
          </cell>
          <cell r="CI57">
            <v>7883.5089319773333</v>
          </cell>
        </row>
        <row r="58">
          <cell r="D58" t="str">
            <v>36-02</v>
          </cell>
          <cell r="E58" t="str">
            <v>เครื่องกระทุ้งดิน</v>
          </cell>
          <cell r="F58" t="str">
            <v>A</v>
          </cell>
          <cell r="G58">
            <v>14684.06916071394</v>
          </cell>
          <cell r="H58" t="str">
            <v>3602</v>
          </cell>
          <cell r="I58">
            <v>58736.276642855759</v>
          </cell>
          <cell r="J58">
            <v>4</v>
          </cell>
          <cell r="K58">
            <v>500</v>
          </cell>
          <cell r="L58">
            <v>3</v>
          </cell>
          <cell r="M58">
            <v>166.66666666666666</v>
          </cell>
          <cell r="N58">
            <v>14684.06916071394</v>
          </cell>
          <cell r="O58">
            <v>0.10196018145920967</v>
          </cell>
          <cell r="P58">
            <v>1497.1903561859779</v>
          </cell>
          <cell r="Q58">
            <v>36710.172901784848</v>
          </cell>
          <cell r="R58">
            <v>183.55086450892423</v>
          </cell>
          <cell r="S58">
            <v>0.2</v>
          </cell>
          <cell r="T58">
            <v>2936.8138321427882</v>
          </cell>
          <cell r="V58">
            <v>3.5000000000000003E-2</v>
          </cell>
          <cell r="W58">
            <v>288.75</v>
          </cell>
          <cell r="X58" t="str">
            <v>เบนซิน</v>
          </cell>
          <cell r="AA58">
            <v>19590.37421355163</v>
          </cell>
          <cell r="AB58">
            <v>195.9037421355163</v>
          </cell>
          <cell r="AC58">
            <v>1175.4224528130978</v>
          </cell>
          <cell r="AD58">
            <v>1175.4224528130978</v>
          </cell>
          <cell r="AE58">
            <v>2546.7486477617122</v>
          </cell>
          <cell r="AF58">
            <v>1</v>
          </cell>
          <cell r="AG58">
            <v>1</v>
          </cell>
          <cell r="AH58">
            <v>18911.559029170556</v>
          </cell>
          <cell r="AI58">
            <v>3225.5638321427882</v>
          </cell>
          <cell r="AJ58">
            <v>185</v>
          </cell>
          <cell r="AK58">
            <v>166.66666666666666</v>
          </cell>
          <cell r="AL58">
            <v>121.57802639377866</v>
          </cell>
          <cell r="AM58">
            <v>22491.934882849051</v>
          </cell>
          <cell r="AN58">
            <v>22137.122861313343</v>
          </cell>
          <cell r="AO58">
            <v>2088.4078171050323</v>
          </cell>
          <cell r="AP58">
            <v>580.11328252917565</v>
          </cell>
          <cell r="AQ58">
            <v>128.91406278426126</v>
          </cell>
          <cell r="AR58">
            <v>23227.664629379011</v>
          </cell>
          <cell r="AS58">
            <v>2191.289115979152</v>
          </cell>
          <cell r="AT58">
            <v>608.69142110532005</v>
          </cell>
          <cell r="AU58">
            <v>135.26476024562669</v>
          </cell>
          <cell r="AV58">
            <v>21046.581093247674</v>
          </cell>
          <cell r="AW58">
            <v>1985.5265182309126</v>
          </cell>
          <cell r="AX58">
            <v>551.53514395303125</v>
          </cell>
          <cell r="AY58">
            <v>122.56336532289583</v>
          </cell>
          <cell r="AZ58">
            <v>16263.495197027767</v>
          </cell>
          <cell r="BA58">
            <v>1548.904304478835</v>
          </cell>
          <cell r="BB58">
            <v>430.25119568856525</v>
          </cell>
          <cell r="BC58">
            <v>95.611376819681169</v>
          </cell>
          <cell r="BD58">
            <v>16602.842145985007</v>
          </cell>
          <cell r="BE58">
            <v>1566.3058628287743</v>
          </cell>
          <cell r="BF58">
            <v>435.08496189688174</v>
          </cell>
          <cell r="BG58">
            <v>96.685547088195946</v>
          </cell>
          <cell r="BH58">
            <v>11068.561430656671</v>
          </cell>
          <cell r="BI58">
            <v>1044.2039085525162</v>
          </cell>
          <cell r="BJ58">
            <v>290.05664126458782</v>
          </cell>
          <cell r="BK58">
            <v>64.457031392130631</v>
          </cell>
          <cell r="BL58">
            <v>23243.979004379009</v>
          </cell>
          <cell r="BM58">
            <v>21030.266718247676</v>
          </cell>
          <cell r="BN58">
            <v>16263.495197027767</v>
          </cell>
          <cell r="BO58">
            <v>16270.785303065306</v>
          </cell>
          <cell r="BP58">
            <v>1549.598600291934</v>
          </cell>
          <cell r="BQ58">
            <v>430.44405563664833</v>
          </cell>
          <cell r="BR58">
            <v>95.654234585921856</v>
          </cell>
          <cell r="BS58">
            <v>0.69968636583107535</v>
          </cell>
          <cell r="BT58">
            <v>0.7</v>
          </cell>
          <cell r="BZ58" t="str">
            <v>a</v>
          </cell>
          <cell r="CB58">
            <v>0</v>
          </cell>
          <cell r="CC58">
            <v>0</v>
          </cell>
          <cell r="CD58">
            <v>29</v>
          </cell>
          <cell r="CE58">
            <v>0</v>
          </cell>
          <cell r="CF58">
            <v>29</v>
          </cell>
          <cell r="CG58">
            <v>22137.122861313343</v>
          </cell>
          <cell r="CH58">
            <v>1</v>
          </cell>
          <cell r="CI58">
            <v>22137.122861313343</v>
          </cell>
        </row>
        <row r="59">
          <cell r="D59" t="str">
            <v>37-02</v>
          </cell>
          <cell r="E59" t="str">
            <v>เครื่องเขย่าคอนกรีต</v>
          </cell>
          <cell r="F59" t="str">
            <v>A</v>
          </cell>
          <cell r="G59">
            <v>3254.6508269634364</v>
          </cell>
          <cell r="H59" t="str">
            <v>3702</v>
          </cell>
          <cell r="I59">
            <v>16273.254134817182</v>
          </cell>
          <cell r="J59">
            <v>5</v>
          </cell>
          <cell r="K59">
            <v>300</v>
          </cell>
          <cell r="L59">
            <v>3</v>
          </cell>
          <cell r="M59">
            <v>100</v>
          </cell>
          <cell r="N59">
            <v>3254.6508269634364</v>
          </cell>
          <cell r="O59">
            <v>0.12313556746516995</v>
          </cell>
          <cell r="P59">
            <v>400.7632764791274</v>
          </cell>
          <cell r="Q59">
            <v>9763.9524808903097</v>
          </cell>
          <cell r="R59">
            <v>48.819762404451552</v>
          </cell>
          <cell r="S59">
            <v>0.2</v>
          </cell>
          <cell r="T59">
            <v>650.93016539268729</v>
          </cell>
          <cell r="V59">
            <v>3.5000000000000003E-2</v>
          </cell>
          <cell r="W59">
            <v>321.3</v>
          </cell>
          <cell r="X59" t="str">
            <v>เบนซิน</v>
          </cell>
          <cell r="AA59">
            <v>4676.4640312397032</v>
          </cell>
          <cell r="AB59">
            <v>46.764640312397034</v>
          </cell>
          <cell r="AC59">
            <v>280.58784187438221</v>
          </cell>
          <cell r="AD59">
            <v>280.58784187438221</v>
          </cell>
          <cell r="AE59">
            <v>607.94032406116139</v>
          </cell>
          <cell r="AF59">
            <v>1</v>
          </cell>
          <cell r="AG59">
            <v>1</v>
          </cell>
          <cell r="AH59">
            <v>4312.1741899081771</v>
          </cell>
          <cell r="AI59">
            <v>972.23016539268724</v>
          </cell>
          <cell r="AJ59">
            <v>185</v>
          </cell>
          <cell r="AK59">
            <v>100</v>
          </cell>
          <cell r="AL59">
            <v>33.031351329106208</v>
          </cell>
          <cell r="AM59">
            <v>6110.7999958846485</v>
          </cell>
          <cell r="AN59">
            <v>5284.4043553008642</v>
          </cell>
          <cell r="AO59">
            <v>498.52871276423247</v>
          </cell>
          <cell r="AP59">
            <v>138.48019799006457</v>
          </cell>
          <cell r="AQ59">
            <v>30.773377331125459</v>
          </cell>
          <cell r="AR59">
            <v>5530.4711230659068</v>
          </cell>
          <cell r="AS59">
            <v>521.74255877980249</v>
          </cell>
          <cell r="AT59">
            <v>144.92848854994514</v>
          </cell>
          <cell r="AU59">
            <v>32.206330788876699</v>
          </cell>
          <cell r="AV59">
            <v>5038.3375875358197</v>
          </cell>
          <cell r="AW59">
            <v>475.31486674866227</v>
          </cell>
          <cell r="AX59">
            <v>132.03190743018396</v>
          </cell>
          <cell r="AY59">
            <v>29.340423873374213</v>
          </cell>
          <cell r="AZ59">
            <v>3982.5440245154896</v>
          </cell>
          <cell r="BA59">
            <v>379.28990709671331</v>
          </cell>
          <cell r="BB59">
            <v>105.35830752686481</v>
          </cell>
          <cell r="BC59">
            <v>23.41295722819218</v>
          </cell>
          <cell r="BD59">
            <v>3963.3032664756483</v>
          </cell>
          <cell r="BE59">
            <v>373.89653457317434</v>
          </cell>
          <cell r="BF59">
            <v>103.86014849254843</v>
          </cell>
          <cell r="BG59">
            <v>23.080032998344095</v>
          </cell>
          <cell r="BH59">
            <v>2642.2021776504321</v>
          </cell>
          <cell r="BI59">
            <v>249.26435638211623</v>
          </cell>
          <cell r="BJ59">
            <v>69.240098995032284</v>
          </cell>
          <cell r="BK59">
            <v>15.38668866556273</v>
          </cell>
          <cell r="BL59">
            <v>5548.6245730659075</v>
          </cell>
          <cell r="BM59">
            <v>5020.1841375358208</v>
          </cell>
          <cell r="BN59">
            <v>3982.5440245154896</v>
          </cell>
          <cell r="BO59">
            <v>3884.037201146135</v>
          </cell>
          <cell r="BP59">
            <v>369.90830487106047</v>
          </cell>
          <cell r="BQ59">
            <v>102.7523069086279</v>
          </cell>
          <cell r="BR59">
            <v>22.833845979695088</v>
          </cell>
          <cell r="BS59">
            <v>0.71775337690849106</v>
          </cell>
          <cell r="BT59">
            <v>0.7</v>
          </cell>
          <cell r="BZ59" t="str">
            <v>a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5284.4043553008632</v>
          </cell>
          <cell r="CH59">
            <v>1</v>
          </cell>
          <cell r="CI59">
            <v>5284.4043553008632</v>
          </cell>
        </row>
        <row r="60">
          <cell r="D60" t="str">
            <v>40-01</v>
          </cell>
          <cell r="E60" t="str">
            <v>ชุดเครื่องตัดและเจาะถนนระบบไฮดรอลิคแบบเคลื่อนที่ได้</v>
          </cell>
          <cell r="F60" t="str">
            <v>A</v>
          </cell>
          <cell r="G60">
            <v>81814.233212597464</v>
          </cell>
          <cell r="H60" t="str">
            <v>4001</v>
          </cell>
          <cell r="I60">
            <v>409071.16606298729</v>
          </cell>
          <cell r="J60">
            <v>5</v>
          </cell>
          <cell r="K60">
            <v>500</v>
          </cell>
          <cell r="L60">
            <v>3</v>
          </cell>
          <cell r="M60">
            <v>166.66666666666666</v>
          </cell>
          <cell r="N60">
            <v>81814.233212597464</v>
          </cell>
          <cell r="O60">
            <v>0.12313556746516995</v>
          </cell>
          <cell r="P60">
            <v>10074.242033360943</v>
          </cell>
          <cell r="Q60">
            <v>245442.69963779236</v>
          </cell>
          <cell r="R60">
            <v>1227.2134981889619</v>
          </cell>
          <cell r="S60">
            <v>0.2</v>
          </cell>
          <cell r="T60">
            <v>16362.846642519493</v>
          </cell>
          <cell r="V60">
            <v>3.5000000000000003E-2</v>
          </cell>
          <cell r="W60">
            <v>1548.7500000000002</v>
          </cell>
          <cell r="X60" t="str">
            <v>เบนซิน</v>
          </cell>
          <cell r="AA60">
            <v>111027.28538666687</v>
          </cell>
          <cell r="AB60">
            <v>1110.2728538666688</v>
          </cell>
          <cell r="AC60">
            <v>6661.637123200012</v>
          </cell>
          <cell r="AD60">
            <v>6661.637123200012</v>
          </cell>
          <cell r="AE60">
            <v>14433.547100266693</v>
          </cell>
          <cell r="AF60">
            <v>1</v>
          </cell>
          <cell r="AG60">
            <v>1</v>
          </cell>
          <cell r="AH60">
            <v>107549.23584441407</v>
          </cell>
          <cell r="AI60">
            <v>17911.596642519493</v>
          </cell>
          <cell r="AJ60">
            <v>185</v>
          </cell>
          <cell r="AK60">
            <v>166.66666666666666</v>
          </cell>
          <cell r="AL60">
            <v>688.81680063573356</v>
          </cell>
          <cell r="AM60">
            <v>127431.10811761071</v>
          </cell>
          <cell r="AN60">
            <v>125460.83248693356</v>
          </cell>
          <cell r="AO60">
            <v>11835.927593106941</v>
          </cell>
          <cell r="AP60">
            <v>3287.7576647519277</v>
          </cell>
          <cell r="AQ60">
            <v>730.61281438931724</v>
          </cell>
          <cell r="AR60">
            <v>131646.36973628023</v>
          </cell>
          <cell r="AS60">
            <v>12419.468843045306</v>
          </cell>
          <cell r="AT60">
            <v>3449.8524564014738</v>
          </cell>
          <cell r="AU60">
            <v>766.63387920032756</v>
          </cell>
          <cell r="AV60">
            <v>119275.29523758685</v>
          </cell>
          <cell r="AW60">
            <v>11252.386343168571</v>
          </cell>
          <cell r="AX60">
            <v>3125.6628731023807</v>
          </cell>
          <cell r="AY60">
            <v>694.5917495783068</v>
          </cell>
          <cell r="AZ60">
            <v>92735.139201894577</v>
          </cell>
          <cell r="BA60">
            <v>8831.9180192280546</v>
          </cell>
          <cell r="BB60">
            <v>2453.3105608966816</v>
          </cell>
          <cell r="BC60">
            <v>545.18012464370702</v>
          </cell>
          <cell r="BD60">
            <v>94095.624365200172</v>
          </cell>
          <cell r="BE60">
            <v>8876.945694830205</v>
          </cell>
          <cell r="BF60">
            <v>2465.8182485639459</v>
          </cell>
          <cell r="BG60">
            <v>547.95961079198787</v>
          </cell>
          <cell r="BH60">
            <v>62730.416243466781</v>
          </cell>
          <cell r="BI60">
            <v>5917.9637965534703</v>
          </cell>
          <cell r="BJ60">
            <v>1643.8788323759638</v>
          </cell>
          <cell r="BK60">
            <v>365.30640719465862</v>
          </cell>
          <cell r="BL60">
            <v>131733.87411128025</v>
          </cell>
          <cell r="BM60">
            <v>119187.79086258687</v>
          </cell>
          <cell r="BN60">
            <v>92735.139201894577</v>
          </cell>
          <cell r="BO60">
            <v>92213.711877896174</v>
          </cell>
          <cell r="BP60">
            <v>8782.2582740853504</v>
          </cell>
          <cell r="BQ60">
            <v>2439.5161872459307</v>
          </cell>
          <cell r="BR60">
            <v>542.11470827687344</v>
          </cell>
          <cell r="BS60">
            <v>0.70395818712169611</v>
          </cell>
          <cell r="BT60">
            <v>0.7</v>
          </cell>
          <cell r="BZ60" t="str">
            <v>a</v>
          </cell>
          <cell r="CB60">
            <v>0</v>
          </cell>
          <cell r="CC60">
            <v>0</v>
          </cell>
          <cell r="CD60">
            <v>0</v>
          </cell>
          <cell r="CE60">
            <v>153</v>
          </cell>
          <cell r="CF60">
            <v>153</v>
          </cell>
          <cell r="CG60">
            <v>125460.83248693353</v>
          </cell>
          <cell r="CH60">
            <v>0.4</v>
          </cell>
          <cell r="CI60">
            <v>50184.332994773416</v>
          </cell>
        </row>
        <row r="61">
          <cell r="D61" t="str">
            <v>41-01</v>
          </cell>
          <cell r="E61" t="str">
            <v>รถเกลี่ย</v>
          </cell>
          <cell r="F61" t="str">
            <v>D</v>
          </cell>
          <cell r="G61">
            <v>358408.81082293252</v>
          </cell>
          <cell r="H61" t="str">
            <v>4101</v>
          </cell>
          <cell r="I61">
            <v>4300905.7298751902</v>
          </cell>
          <cell r="J61">
            <v>12</v>
          </cell>
          <cell r="K61">
            <v>850</v>
          </cell>
          <cell r="L61">
            <v>5</v>
          </cell>
          <cell r="M61">
            <v>170</v>
          </cell>
          <cell r="N61">
            <v>358408.81082293252</v>
          </cell>
          <cell r="O61">
            <v>0.2786260722326796</v>
          </cell>
          <cell r="P61">
            <v>99862.039213179189</v>
          </cell>
          <cell r="Q61">
            <v>2329657.2703490616</v>
          </cell>
          <cell r="R61">
            <v>11648.286351745308</v>
          </cell>
          <cell r="S61">
            <v>0.3</v>
          </cell>
          <cell r="T61">
            <v>75265.85027281582</v>
          </cell>
          <cell r="U61">
            <v>20000</v>
          </cell>
          <cell r="V61">
            <v>0.1</v>
          </cell>
          <cell r="W61">
            <v>39737.5</v>
          </cell>
          <cell r="X61" t="str">
            <v>ดีเซล</v>
          </cell>
          <cell r="Y61" t="str">
            <v>2.4/12</v>
          </cell>
          <cell r="Z61">
            <v>36000</v>
          </cell>
          <cell r="AA61">
            <v>620922.48666067282</v>
          </cell>
          <cell r="AB61">
            <v>6209.224866606728</v>
          </cell>
          <cell r="AC61">
            <v>37255.349199640368</v>
          </cell>
          <cell r="AD61">
            <v>37255.349199640368</v>
          </cell>
          <cell r="AE61">
            <v>80719.923265887453</v>
          </cell>
          <cell r="AF61">
            <v>1</v>
          </cell>
          <cell r="AG61">
            <v>1</v>
          </cell>
          <cell r="AH61">
            <v>550639.05965374445</v>
          </cell>
          <cell r="AI61">
            <v>171003.35027281582</v>
          </cell>
          <cell r="AJ61">
            <v>185</v>
          </cell>
          <cell r="AK61">
            <v>170</v>
          </cell>
          <cell r="AL61">
            <v>3982.3294099080281</v>
          </cell>
          <cell r="AM61">
            <v>736730.94083298522</v>
          </cell>
          <cell r="AN61">
            <v>721642.40992656024</v>
          </cell>
          <cell r="AO61">
            <v>68079.47263458115</v>
          </cell>
          <cell r="AP61">
            <v>18910.964620716986</v>
          </cell>
          <cell r="AQ61">
            <v>4202.4365823815524</v>
          </cell>
          <cell r="AR61">
            <v>752445.36167288828</v>
          </cell>
          <cell r="AS61">
            <v>70985.411478574373</v>
          </cell>
          <cell r="AT61">
            <v>19718.169855159547</v>
          </cell>
          <cell r="AU61">
            <v>4381.8155233687885</v>
          </cell>
          <cell r="AV61">
            <v>690839.45818023221</v>
          </cell>
          <cell r="AW61">
            <v>65173.53379058795</v>
          </cell>
          <cell r="AX61">
            <v>18103.759386274429</v>
          </cell>
          <cell r="AY61">
            <v>4023.0576413943177</v>
          </cell>
          <cell r="AZ61">
            <v>578278.88559738721</v>
          </cell>
          <cell r="BA61">
            <v>55074.179580703545</v>
          </cell>
          <cell r="BB61">
            <v>15298.383216862096</v>
          </cell>
          <cell r="BC61">
            <v>3399.6407148582434</v>
          </cell>
          <cell r="BD61">
            <v>541231.80744492018</v>
          </cell>
          <cell r="BE61">
            <v>51059.604475935863</v>
          </cell>
          <cell r="BF61">
            <v>14183.22346553774</v>
          </cell>
          <cell r="BG61">
            <v>3151.8274367861641</v>
          </cell>
          <cell r="BH61">
            <v>360821.20496328012</v>
          </cell>
          <cell r="BI61">
            <v>34039.736317290575</v>
          </cell>
          <cell r="BJ61">
            <v>9455.4823103584931</v>
          </cell>
          <cell r="BK61">
            <v>2101.2182911907762</v>
          </cell>
          <cell r="BL61">
            <v>757724.53042288823</v>
          </cell>
          <cell r="BM61">
            <v>685560.28943023225</v>
          </cell>
          <cell r="BN61">
            <v>578278.88559738721</v>
          </cell>
          <cell r="BO61">
            <v>530407.17129602178</v>
          </cell>
          <cell r="BP61">
            <v>50514.968694859221</v>
          </cell>
          <cell r="BQ61">
            <v>14031.935748572005</v>
          </cell>
          <cell r="BR61">
            <v>3118.2079441271121</v>
          </cell>
          <cell r="BS61">
            <v>0.76317825592190891</v>
          </cell>
          <cell r="BT61">
            <v>0.70000000000000007</v>
          </cell>
          <cell r="BU61">
            <v>4145.4892784896892</v>
          </cell>
          <cell r="BV61">
            <v>3496.7733067113363</v>
          </cell>
          <cell r="BW61">
            <v>1744</v>
          </cell>
          <cell r="BZ61" t="str">
            <v>a</v>
          </cell>
          <cell r="CA61" t="str">
            <v>ห่างค่อนข้างเยอะ</v>
          </cell>
          <cell r="CB61">
            <v>0</v>
          </cell>
          <cell r="CC61">
            <v>0</v>
          </cell>
          <cell r="CD61">
            <v>0</v>
          </cell>
          <cell r="CE61">
            <v>32</v>
          </cell>
          <cell r="CF61">
            <v>32</v>
          </cell>
          <cell r="CG61">
            <v>633076.56187454704</v>
          </cell>
          <cell r="CH61">
            <v>0.3</v>
          </cell>
          <cell r="CI61">
            <v>189922.96856236411</v>
          </cell>
        </row>
        <row r="62">
          <cell r="D62" t="str">
            <v>41-02</v>
          </cell>
          <cell r="E62" t="str">
            <v>รถเกลี่ย ไม่น้อยกว่า150แรงม้า</v>
          </cell>
          <cell r="F62" t="str">
            <v>D</v>
          </cell>
          <cell r="G62">
            <v>632677.14488062228</v>
          </cell>
          <cell r="H62" t="str">
            <v>4102</v>
          </cell>
          <cell r="I62">
            <v>7592125.7385674678</v>
          </cell>
          <cell r="J62">
            <v>12</v>
          </cell>
          <cell r="K62">
            <v>850</v>
          </cell>
          <cell r="L62">
            <v>5</v>
          </cell>
          <cell r="M62">
            <v>170</v>
          </cell>
          <cell r="N62">
            <v>632677.14488062228</v>
          </cell>
          <cell r="O62">
            <v>0.2786260722326796</v>
          </cell>
          <cell r="P62">
            <v>176280.34786947377</v>
          </cell>
          <cell r="Q62">
            <v>4112401.4417240452</v>
          </cell>
          <cell r="R62">
            <v>20562.007208620227</v>
          </cell>
          <cell r="S62">
            <v>0.3</v>
          </cell>
          <cell r="T62">
            <v>132862.20042493066</v>
          </cell>
          <cell r="U62">
            <v>20000</v>
          </cell>
          <cell r="V62">
            <v>0.1</v>
          </cell>
          <cell r="W62">
            <v>53762.5</v>
          </cell>
          <cell r="X62" t="str">
            <v>ดีเซล</v>
          </cell>
          <cell r="Y62" t="str">
            <v>2.4/12</v>
          </cell>
          <cell r="Z62">
            <v>36000</v>
          </cell>
          <cell r="AA62">
            <v>1052144.2003836469</v>
          </cell>
          <cell r="AB62">
            <v>10521.44200383647</v>
          </cell>
          <cell r="AC62">
            <v>63128.652023018811</v>
          </cell>
          <cell r="AD62">
            <v>63128.652023018811</v>
          </cell>
          <cell r="AE62">
            <v>136778.74604987408</v>
          </cell>
          <cell r="AF62">
            <v>1</v>
          </cell>
          <cell r="AG62">
            <v>1</v>
          </cell>
          <cell r="AH62">
            <v>966298.24600859033</v>
          </cell>
          <cell r="AI62">
            <v>242624.70042493066</v>
          </cell>
          <cell r="AJ62">
            <v>185</v>
          </cell>
          <cell r="AK62">
            <v>170</v>
          </cell>
          <cell r="AL62">
            <v>6650.437882355247</v>
          </cell>
          <cell r="AM62">
            <v>1230331.0082357207</v>
          </cell>
          <cell r="AN62">
            <v>1208922.9464335209</v>
          </cell>
          <cell r="AO62">
            <v>114049.33456920009</v>
          </cell>
          <cell r="AP62">
            <v>31680.370713666689</v>
          </cell>
          <cell r="AQ62">
            <v>7040.0823808148198</v>
          </cell>
          <cell r="AR62">
            <v>1263297.5125051972</v>
          </cell>
          <cell r="AS62">
            <v>119179.01061369786</v>
          </cell>
          <cell r="AT62">
            <v>33105.28072602718</v>
          </cell>
          <cell r="AU62">
            <v>7356.7290502282622</v>
          </cell>
          <cell r="AV62">
            <v>1154548.3803618448</v>
          </cell>
          <cell r="AW62">
            <v>108919.65852470235</v>
          </cell>
          <cell r="AX62">
            <v>30255.460701306205</v>
          </cell>
          <cell r="AY62">
            <v>6723.4357114013792</v>
          </cell>
          <cell r="AZ62">
            <v>955852.08848127199</v>
          </cell>
          <cell r="BA62">
            <v>91033.532236311614</v>
          </cell>
          <cell r="BB62">
            <v>25287.092287864336</v>
          </cell>
          <cell r="BC62">
            <v>5619.3538417476302</v>
          </cell>
          <cell r="BD62">
            <v>906692.20982514066</v>
          </cell>
          <cell r="BE62">
            <v>85537.000926900073</v>
          </cell>
          <cell r="BF62">
            <v>23760.278035250016</v>
          </cell>
          <cell r="BG62">
            <v>5280.0617856111148</v>
          </cell>
          <cell r="BH62">
            <v>604461.47321676044</v>
          </cell>
          <cell r="BI62">
            <v>57024.667284600044</v>
          </cell>
          <cell r="BJ62">
            <v>15840.185356833344</v>
          </cell>
          <cell r="BK62">
            <v>3520.0411904074099</v>
          </cell>
          <cell r="BL62">
            <v>1269369.093755197</v>
          </cell>
          <cell r="BM62">
            <v>1148476.7991118447</v>
          </cell>
          <cell r="BN62">
            <v>955852.08848127199</v>
          </cell>
          <cell r="BO62">
            <v>888558.36562863784</v>
          </cell>
          <cell r="BP62">
            <v>84624.606250346464</v>
          </cell>
          <cell r="BQ62">
            <v>23506.835069540684</v>
          </cell>
          <cell r="BR62">
            <v>5223.7411265645969</v>
          </cell>
          <cell r="BS62">
            <v>0.75301351922281157</v>
          </cell>
          <cell r="BT62">
            <v>0.7</v>
          </cell>
          <cell r="BU62">
            <v>6944.6820807972472</v>
          </cell>
          <cell r="BV62">
            <v>5779.9068086547059</v>
          </cell>
          <cell r="BZ62" t="str">
            <v>a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1052583.0736753107</v>
          </cell>
          <cell r="CH62">
            <v>0.5</v>
          </cell>
          <cell r="CI62">
            <v>526291.53683765535</v>
          </cell>
        </row>
        <row r="63">
          <cell r="D63" t="str">
            <v>43-01</v>
          </cell>
          <cell r="E63" t="str">
            <v>รถขนขยะ</v>
          </cell>
          <cell r="F63" t="str">
            <v>C</v>
          </cell>
          <cell r="G63">
            <v>66956.715977922984</v>
          </cell>
          <cell r="H63" t="str">
            <v>4301</v>
          </cell>
          <cell r="I63">
            <v>535653.72782338387</v>
          </cell>
          <cell r="J63">
            <v>8</v>
          </cell>
          <cell r="K63">
            <v>900</v>
          </cell>
          <cell r="L63">
            <v>5</v>
          </cell>
          <cell r="M63">
            <v>180</v>
          </cell>
          <cell r="N63">
            <v>66956.715977922984</v>
          </cell>
          <cell r="O63">
            <v>0.18822265637370381</v>
          </cell>
          <cell r="P63">
            <v>12602.770943424281</v>
          </cell>
          <cell r="Q63">
            <v>301305.22190065344</v>
          </cell>
          <cell r="R63">
            <v>1506.5261095032672</v>
          </cell>
          <cell r="S63">
            <v>0.2</v>
          </cell>
          <cell r="T63">
            <v>13391.343195584597</v>
          </cell>
          <cell r="V63">
            <v>4.4999999999999998E-2</v>
          </cell>
          <cell r="W63">
            <v>6682.5</v>
          </cell>
          <cell r="X63" t="str">
            <v>ดีเซล</v>
          </cell>
          <cell r="Y63" t="str">
            <v>2/8</v>
          </cell>
          <cell r="Z63">
            <v>4000</v>
          </cell>
          <cell r="AA63">
            <v>105139.85622643513</v>
          </cell>
          <cell r="AB63">
            <v>1051.3985622643513</v>
          </cell>
          <cell r="AC63">
            <v>6308.3913735861079</v>
          </cell>
          <cell r="AD63">
            <v>6308.3913735861079</v>
          </cell>
          <cell r="AE63">
            <v>13668.181309436568</v>
          </cell>
          <cell r="AF63">
            <v>1</v>
          </cell>
          <cell r="AG63">
            <v>1</v>
          </cell>
          <cell r="AH63">
            <v>94734.194340287111</v>
          </cell>
          <cell r="AI63">
            <v>24073.843195584595</v>
          </cell>
          <cell r="AJ63">
            <v>185</v>
          </cell>
          <cell r="AK63">
            <v>180</v>
          </cell>
          <cell r="AL63">
            <v>645.82029947251749</v>
          </cell>
          <cell r="AM63">
            <v>119476.75540241573</v>
          </cell>
          <cell r="AN63">
            <v>118808.0375358717</v>
          </cell>
          <cell r="AO63">
            <v>11208.305427912424</v>
          </cell>
          <cell r="AP63">
            <v>3113.4181744201178</v>
          </cell>
          <cell r="AQ63">
            <v>691.87070542669289</v>
          </cell>
          <cell r="AR63">
            <v>124144.87816266528</v>
          </cell>
          <cell r="AS63">
            <v>11711.780958742007</v>
          </cell>
          <cell r="AT63">
            <v>3253.2724885394464</v>
          </cell>
          <cell r="AU63">
            <v>722.94944189765476</v>
          </cell>
          <cell r="AV63">
            <v>113471.19690907811</v>
          </cell>
          <cell r="AW63">
            <v>10704.82989708284</v>
          </cell>
          <cell r="AX63">
            <v>2973.5638603007887</v>
          </cell>
          <cell r="AY63">
            <v>660.79196895573079</v>
          </cell>
          <cell r="AZ63">
            <v>92025.351144702494</v>
          </cell>
          <cell r="BA63">
            <v>8764.3191566383321</v>
          </cell>
          <cell r="BB63">
            <v>2434.5330990662032</v>
          </cell>
          <cell r="BC63">
            <v>541.00735534804517</v>
          </cell>
          <cell r="BD63">
            <v>89106.028151903767</v>
          </cell>
          <cell r="BE63">
            <v>8406.2290709343179</v>
          </cell>
          <cell r="BF63">
            <v>2335.0636308150883</v>
          </cell>
          <cell r="BG63">
            <v>518.90302907001967</v>
          </cell>
          <cell r="BH63">
            <v>59404.01876793585</v>
          </cell>
          <cell r="BI63">
            <v>5604.1527139562122</v>
          </cell>
          <cell r="BJ63">
            <v>1556.7090872100589</v>
          </cell>
          <cell r="BK63">
            <v>345.93535271334645</v>
          </cell>
          <cell r="BL63">
            <v>124748.43941266529</v>
          </cell>
          <cell r="BM63">
            <v>112867.63565907811</v>
          </cell>
          <cell r="BN63">
            <v>92025.351144702494</v>
          </cell>
          <cell r="BO63">
            <v>87323.907588865695</v>
          </cell>
          <cell r="BP63">
            <v>8316.5626275110189</v>
          </cell>
          <cell r="BQ63">
            <v>2310.1562854197273</v>
          </cell>
          <cell r="BR63">
            <v>513.36806342660611</v>
          </cell>
          <cell r="BS63">
            <v>0.73768739374994918</v>
          </cell>
          <cell r="BT63">
            <v>0.7</v>
          </cell>
          <cell r="BZ63" t="str">
            <v>a</v>
          </cell>
          <cell r="CB63">
            <v>7</v>
          </cell>
          <cell r="CC63">
            <v>0</v>
          </cell>
          <cell r="CD63">
            <v>0</v>
          </cell>
          <cell r="CE63">
            <v>3</v>
          </cell>
          <cell r="CF63">
            <v>10</v>
          </cell>
          <cell r="CG63">
            <v>107022.67069118522</v>
          </cell>
          <cell r="CH63">
            <v>0.7</v>
          </cell>
          <cell r="CI63">
            <v>74915.869483829651</v>
          </cell>
        </row>
        <row r="64">
          <cell r="D64" t="str">
            <v>44-01</v>
          </cell>
          <cell r="E64" t="str">
            <v>รถปิคอัพหลังคาอลูมิเนียม</v>
          </cell>
          <cell r="F64" t="str">
            <v>B</v>
          </cell>
          <cell r="G64">
            <v>74037.5</v>
          </cell>
          <cell r="H64" t="str">
            <v>4401</v>
          </cell>
          <cell r="I64">
            <v>592300</v>
          </cell>
          <cell r="J64">
            <v>8</v>
          </cell>
          <cell r="K64">
            <v>925</v>
          </cell>
          <cell r="L64">
            <v>5</v>
          </cell>
          <cell r="M64">
            <v>185</v>
          </cell>
          <cell r="N64">
            <v>74037.5</v>
          </cell>
          <cell r="O64">
            <v>0.18822265637370381</v>
          </cell>
          <cell r="P64">
            <v>13935.534921268096</v>
          </cell>
          <cell r="Q64">
            <v>333168.75</v>
          </cell>
          <cell r="R64">
            <v>1665.84375</v>
          </cell>
          <cell r="S64">
            <v>0.2</v>
          </cell>
          <cell r="T64">
            <v>14807.5</v>
          </cell>
          <cell r="V64">
            <v>3.5000000000000003E-2</v>
          </cell>
          <cell r="W64">
            <v>6232.1875000000009</v>
          </cell>
          <cell r="X64" t="str">
            <v>ดีเซล</v>
          </cell>
          <cell r="Y64" t="str">
            <v>4/8</v>
          </cell>
          <cell r="Z64">
            <v>8000</v>
          </cell>
          <cell r="AA64">
            <v>118678.56617126809</v>
          </cell>
          <cell r="AB64">
            <v>1186.7856617126808</v>
          </cell>
          <cell r="AC64">
            <v>7120.7139702760851</v>
          </cell>
          <cell r="AD64">
            <v>7120.7139702760851</v>
          </cell>
          <cell r="AE64">
            <v>15428.21360226485</v>
          </cell>
          <cell r="AF64">
            <v>1</v>
          </cell>
          <cell r="AG64">
            <v>1</v>
          </cell>
          <cell r="AH64">
            <v>105067.09227353295</v>
          </cell>
          <cell r="AI64">
            <v>29039.6875</v>
          </cell>
          <cell r="AJ64">
            <v>185</v>
          </cell>
          <cell r="AK64">
            <v>185</v>
          </cell>
          <cell r="AL64">
            <v>724.90151228936725</v>
          </cell>
          <cell r="AM64">
            <v>134106.77977353294</v>
          </cell>
          <cell r="AN64">
            <v>134106.77977353294</v>
          </cell>
          <cell r="AO64">
            <v>12651.582997503108</v>
          </cell>
          <cell r="AP64">
            <v>3514.3286104175299</v>
          </cell>
          <cell r="AQ64">
            <v>780.9619134261178</v>
          </cell>
          <cell r="AR64">
            <v>140008.00016845961</v>
          </cell>
          <cell r="AS64">
            <v>13208.301902684869</v>
          </cell>
          <cell r="AT64">
            <v>3668.9727507457969</v>
          </cell>
          <cell r="AU64">
            <v>815.32727794351047</v>
          </cell>
          <cell r="AV64">
            <v>128205.5593786063</v>
          </cell>
          <cell r="AW64">
            <v>12094.86409232135</v>
          </cell>
          <cell r="AX64">
            <v>3359.6844700892639</v>
          </cell>
          <cell r="AY64">
            <v>746.59654890872525</v>
          </cell>
          <cell r="AZ64">
            <v>104491.77977353294</v>
          </cell>
          <cell r="BA64">
            <v>9951.5980736698039</v>
          </cell>
          <cell r="BB64">
            <v>2764.3327982416122</v>
          </cell>
          <cell r="BC64">
            <v>614.29617738702495</v>
          </cell>
          <cell r="BD64">
            <v>100580.0848301497</v>
          </cell>
          <cell r="BE64">
            <v>9488.6872481273313</v>
          </cell>
          <cell r="BF64">
            <v>2635.7464578131476</v>
          </cell>
          <cell r="BG64">
            <v>585.72143506958832</v>
          </cell>
          <cell r="BH64">
            <v>67053.389886766468</v>
          </cell>
          <cell r="BI64">
            <v>6325.7914987515542</v>
          </cell>
          <cell r="BJ64">
            <v>1757.164305208765</v>
          </cell>
          <cell r="BK64">
            <v>390.4809567130589</v>
          </cell>
          <cell r="BL64">
            <v>140812.1187622096</v>
          </cell>
          <cell r="BM64">
            <v>127401.44078485628</v>
          </cell>
          <cell r="BN64">
            <v>104491.77977353294</v>
          </cell>
          <cell r="BO64">
            <v>98568.483133546717</v>
          </cell>
          <cell r="BP64">
            <v>9387.4745841473068</v>
          </cell>
          <cell r="BQ64">
            <v>2607.6318289298074</v>
          </cell>
          <cell r="BR64">
            <v>579.47373976217943</v>
          </cell>
          <cell r="BS64">
            <v>0.74206524759412873</v>
          </cell>
          <cell r="BT64">
            <v>0.7</v>
          </cell>
          <cell r="BZ64" t="str">
            <v>a</v>
          </cell>
          <cell r="CB64">
            <v>548</v>
          </cell>
          <cell r="CC64">
            <v>237</v>
          </cell>
          <cell r="CD64">
            <v>0</v>
          </cell>
          <cell r="CE64">
            <v>44</v>
          </cell>
          <cell r="CF64">
            <v>829</v>
          </cell>
          <cell r="CG64">
            <v>120696.10179617965</v>
          </cell>
          <cell r="CH64">
            <v>1</v>
          </cell>
          <cell r="CI64">
            <v>120696.10179617965</v>
          </cell>
        </row>
        <row r="65">
          <cell r="D65" t="str">
            <v>44-02</v>
          </cell>
          <cell r="E65" t="str">
            <v>รถปิคอัพสองตอน</v>
          </cell>
          <cell r="F65" t="str">
            <v>B</v>
          </cell>
          <cell r="G65">
            <v>106750</v>
          </cell>
          <cell r="H65" t="str">
            <v>4402</v>
          </cell>
          <cell r="I65">
            <v>854000</v>
          </cell>
          <cell r="J65">
            <v>8</v>
          </cell>
          <cell r="K65">
            <v>925</v>
          </cell>
          <cell r="L65">
            <v>5</v>
          </cell>
          <cell r="M65">
            <v>185</v>
          </cell>
          <cell r="N65">
            <v>106750</v>
          </cell>
          <cell r="O65">
            <v>0.18822265637370381</v>
          </cell>
          <cell r="P65">
            <v>20092.768567892883</v>
          </cell>
          <cell r="Q65">
            <v>480375</v>
          </cell>
          <cell r="R65">
            <v>2401.875</v>
          </cell>
          <cell r="S65">
            <v>0.2</v>
          </cell>
          <cell r="T65">
            <v>21350</v>
          </cell>
          <cell r="V65">
            <v>3.5000000000000003E-2</v>
          </cell>
          <cell r="W65">
            <v>6232.1875000000009</v>
          </cell>
          <cell r="X65" t="str">
            <v>ดีเซล</v>
          </cell>
          <cell r="Y65" t="str">
            <v>4/8</v>
          </cell>
          <cell r="Z65">
            <v>8000</v>
          </cell>
          <cell r="AA65">
            <v>164826.8310678929</v>
          </cell>
          <cell r="AB65">
            <v>1648.2683106789291</v>
          </cell>
          <cell r="AC65">
            <v>9889.6098640735727</v>
          </cell>
          <cell r="AD65">
            <v>9889.6098640735727</v>
          </cell>
          <cell r="AE65">
            <v>21427.488038826075</v>
          </cell>
          <cell r="AF65">
            <v>1</v>
          </cell>
          <cell r="AG65">
            <v>1</v>
          </cell>
          <cell r="AH65">
            <v>150672.13160671896</v>
          </cell>
          <cell r="AI65">
            <v>35582.1875</v>
          </cell>
          <cell r="AJ65">
            <v>185</v>
          </cell>
          <cell r="AK65">
            <v>185</v>
          </cell>
          <cell r="AL65">
            <v>1006.7801032795619</v>
          </cell>
          <cell r="AM65">
            <v>186254.31910671896</v>
          </cell>
          <cell r="AN65">
            <v>186254.31910671896</v>
          </cell>
          <cell r="AO65">
            <v>17571.162179879149</v>
          </cell>
          <cell r="AP65">
            <v>4880.8783832997633</v>
          </cell>
          <cell r="AQ65">
            <v>1084.6396407332807</v>
          </cell>
          <cell r="AR65">
            <v>194762.9164683049</v>
          </cell>
          <cell r="AS65">
            <v>18373.86004417971</v>
          </cell>
          <cell r="AT65">
            <v>5103.8500122721416</v>
          </cell>
          <cell r="AU65">
            <v>1134.1888916160315</v>
          </cell>
          <cell r="AV65">
            <v>177745.72174513302</v>
          </cell>
          <cell r="AW65">
            <v>16768.464315578589</v>
          </cell>
          <cell r="AX65">
            <v>4657.9067543273859</v>
          </cell>
          <cell r="AY65">
            <v>1035.0903898505303</v>
          </cell>
          <cell r="AZ65">
            <v>143554.31910671896</v>
          </cell>
          <cell r="BA65">
            <v>13671.839914925615</v>
          </cell>
          <cell r="BB65">
            <v>3797.7333097015594</v>
          </cell>
          <cell r="BC65">
            <v>843.94073548923541</v>
          </cell>
          <cell r="BD65">
            <v>139690.73933003921</v>
          </cell>
          <cell r="BE65">
            <v>13178.371634909363</v>
          </cell>
          <cell r="BF65">
            <v>3660.6587874748225</v>
          </cell>
          <cell r="BG65">
            <v>813.47973054996055</v>
          </cell>
          <cell r="BH65">
            <v>93127.159553359481</v>
          </cell>
          <cell r="BI65">
            <v>8785.5810899395747</v>
          </cell>
          <cell r="BJ65">
            <v>2440.4391916498816</v>
          </cell>
          <cell r="BK65">
            <v>542.31982036664033</v>
          </cell>
          <cell r="BL65">
            <v>195567.03506205493</v>
          </cell>
          <cell r="BM65">
            <v>176941.60315138299</v>
          </cell>
          <cell r="BN65">
            <v>143554.31910671896</v>
          </cell>
          <cell r="BO65">
            <v>136896.92454343845</v>
          </cell>
          <cell r="BP65">
            <v>13037.802337470328</v>
          </cell>
          <cell r="BQ65">
            <v>3621.6117604084243</v>
          </cell>
          <cell r="BR65">
            <v>804.80261342409426</v>
          </cell>
          <cell r="BS65">
            <v>0.73404149662118701</v>
          </cell>
          <cell r="BT65">
            <v>0.7</v>
          </cell>
          <cell r="BZ65" t="str">
            <v>a</v>
          </cell>
          <cell r="CB65">
            <v>312</v>
          </cell>
          <cell r="CC65">
            <v>158</v>
          </cell>
          <cell r="CD65">
            <v>82</v>
          </cell>
          <cell r="CE65">
            <v>0</v>
          </cell>
          <cell r="CF65">
            <v>552</v>
          </cell>
          <cell r="CG65">
            <v>167628.88719604706</v>
          </cell>
          <cell r="CH65">
            <v>1</v>
          </cell>
          <cell r="CI65">
            <v>167628.88719604706</v>
          </cell>
        </row>
        <row r="66">
          <cell r="D66" t="str">
            <v>44-04</v>
          </cell>
          <cell r="E66" t="str">
            <v>รถปิคอัพขับเคลื่อน 4 ล้อมี CAB หลังคาอลูมิเนียม</v>
          </cell>
          <cell r="F66" t="str">
            <v>B</v>
          </cell>
          <cell r="G66">
            <v>105787.5</v>
          </cell>
          <cell r="H66" t="str">
            <v>4404</v>
          </cell>
          <cell r="I66">
            <v>846300</v>
          </cell>
          <cell r="J66">
            <v>8</v>
          </cell>
          <cell r="K66">
            <v>925</v>
          </cell>
          <cell r="L66">
            <v>5</v>
          </cell>
          <cell r="M66">
            <v>185</v>
          </cell>
          <cell r="N66">
            <v>105787.5</v>
          </cell>
          <cell r="O66">
            <v>0.18822265637370381</v>
          </cell>
          <cell r="P66">
            <v>19911.60426113319</v>
          </cell>
          <cell r="Q66">
            <v>476043.75</v>
          </cell>
          <cell r="R66">
            <v>2380.21875</v>
          </cell>
          <cell r="S66">
            <v>0.2</v>
          </cell>
          <cell r="T66">
            <v>21157.5</v>
          </cell>
          <cell r="V66">
            <v>3.5000000000000003E-2</v>
          </cell>
          <cell r="W66">
            <v>6232.1875000000009</v>
          </cell>
          <cell r="X66" t="str">
            <v>ดีเซล</v>
          </cell>
          <cell r="Y66" t="str">
            <v>4/8</v>
          </cell>
          <cell r="Z66">
            <v>8000</v>
          </cell>
          <cell r="AA66">
            <v>163469.01051113318</v>
          </cell>
          <cell r="AB66">
            <v>1634.6901051113318</v>
          </cell>
          <cell r="AC66">
            <v>9808.140630667991</v>
          </cell>
          <cell r="AD66">
            <v>9808.140630667991</v>
          </cell>
          <cell r="AE66">
            <v>21250.971366447317</v>
          </cell>
          <cell r="AF66">
            <v>1</v>
          </cell>
          <cell r="AG66">
            <v>1</v>
          </cell>
          <cell r="AH66">
            <v>149330.29437758052</v>
          </cell>
          <cell r="AI66">
            <v>35389.6875</v>
          </cell>
          <cell r="AJ66">
            <v>185</v>
          </cell>
          <cell r="AK66">
            <v>185</v>
          </cell>
          <cell r="AL66">
            <v>998.48638852746228</v>
          </cell>
          <cell r="AM66">
            <v>184719.98187758052</v>
          </cell>
          <cell r="AN66">
            <v>184719.98187758052</v>
          </cell>
          <cell r="AO66">
            <v>17426.413384677409</v>
          </cell>
          <cell r="AP66">
            <v>4840.6703846326136</v>
          </cell>
          <cell r="AQ66">
            <v>1075.7045299183585</v>
          </cell>
          <cell r="AR66">
            <v>193151.86237770953</v>
          </cell>
          <cell r="AS66">
            <v>18221.873809217883</v>
          </cell>
          <cell r="AT66">
            <v>5061.6316136716341</v>
          </cell>
          <cell r="AU66">
            <v>1124.8070252603632</v>
          </cell>
          <cell r="AV66">
            <v>176288.1013774515</v>
          </cell>
          <cell r="AW66">
            <v>16630.952960136936</v>
          </cell>
          <cell r="AX66">
            <v>4619.7091555935931</v>
          </cell>
          <cell r="AY66">
            <v>1026.6020345763541</v>
          </cell>
          <cell r="AZ66">
            <v>142404.98187758052</v>
          </cell>
          <cell r="BA66">
            <v>13562.37922643624</v>
          </cell>
          <cell r="BB66">
            <v>3767.3275628989554</v>
          </cell>
          <cell r="BC66">
            <v>837.18390286643455</v>
          </cell>
          <cell r="BD66">
            <v>138539.98640818539</v>
          </cell>
          <cell r="BE66">
            <v>13069.810038508058</v>
          </cell>
          <cell r="BF66">
            <v>3630.5027884744604</v>
          </cell>
          <cell r="BG66">
            <v>806.77839743876893</v>
          </cell>
          <cell r="BH66">
            <v>92359.990938790259</v>
          </cell>
          <cell r="BI66">
            <v>8713.2066923387047</v>
          </cell>
          <cell r="BJ66">
            <v>2420.3351923163068</v>
          </cell>
          <cell r="BK66">
            <v>537.85226495917925</v>
          </cell>
          <cell r="BL66">
            <v>193955.98097145956</v>
          </cell>
          <cell r="BM66">
            <v>175483.98278370147</v>
          </cell>
          <cell r="BN66">
            <v>142404.98187758052</v>
          </cell>
          <cell r="BO66">
            <v>135769.1866800217</v>
          </cell>
          <cell r="BP66">
            <v>12930.398731430638</v>
          </cell>
          <cell r="BQ66">
            <v>3591.7774253973994</v>
          </cell>
          <cell r="BR66">
            <v>798.1727611994221</v>
          </cell>
          <cell r="BS66">
            <v>0.73421289286529023</v>
          </cell>
          <cell r="BT66">
            <v>0.70000000000000007</v>
          </cell>
          <cell r="BZ66" t="str">
            <v>a</v>
          </cell>
          <cell r="CB66">
            <v>13</v>
          </cell>
          <cell r="CC66">
            <v>13</v>
          </cell>
          <cell r="CD66">
            <v>0</v>
          </cell>
          <cell r="CE66">
            <v>0</v>
          </cell>
          <cell r="CF66">
            <v>26</v>
          </cell>
          <cell r="CG66">
            <v>166247.98368982246</v>
          </cell>
          <cell r="CH66">
            <v>1</v>
          </cell>
          <cell r="CI66">
            <v>166247.98368982246</v>
          </cell>
        </row>
        <row r="67">
          <cell r="D67" t="str">
            <v>44-05</v>
          </cell>
          <cell r="E67" t="str">
            <v>รถปิคอัพมี CAB หลังคาอลูมิเนียม</v>
          </cell>
          <cell r="F67" t="str">
            <v>B</v>
          </cell>
          <cell r="G67">
            <v>91537.5</v>
          </cell>
          <cell r="H67" t="str">
            <v>4405</v>
          </cell>
          <cell r="I67">
            <v>732300</v>
          </cell>
          <cell r="J67">
            <v>8</v>
          </cell>
          <cell r="K67">
            <v>925</v>
          </cell>
          <cell r="L67">
            <v>5</v>
          </cell>
          <cell r="M67">
            <v>185</v>
          </cell>
          <cell r="N67">
            <v>91537.5</v>
          </cell>
          <cell r="O67">
            <v>0.18822265637370381</v>
          </cell>
          <cell r="P67">
            <v>17229.431407807911</v>
          </cell>
          <cell r="Q67">
            <v>411918.75</v>
          </cell>
          <cell r="R67">
            <v>2059.59375</v>
          </cell>
          <cell r="S67">
            <v>0.2</v>
          </cell>
          <cell r="T67">
            <v>18307.5</v>
          </cell>
          <cell r="V67">
            <v>3.5000000000000003E-2</v>
          </cell>
          <cell r="W67">
            <v>6232.1875000000009</v>
          </cell>
          <cell r="X67" t="str">
            <v>ดีเซล</v>
          </cell>
          <cell r="Y67" t="str">
            <v>4/8</v>
          </cell>
          <cell r="Z67">
            <v>8000</v>
          </cell>
          <cell r="AA67">
            <v>143366.21265780792</v>
          </cell>
          <cell r="AB67">
            <v>1433.6621265780793</v>
          </cell>
          <cell r="AC67">
            <v>8601.9727594684755</v>
          </cell>
          <cell r="AD67">
            <v>8601.9727594684755</v>
          </cell>
          <cell r="AE67">
            <v>18637.607645515032</v>
          </cell>
          <cell r="AF67">
            <v>1</v>
          </cell>
          <cell r="AG67">
            <v>1</v>
          </cell>
          <cell r="AH67">
            <v>129464.13280332297</v>
          </cell>
          <cell r="AI67">
            <v>32539.6875</v>
          </cell>
          <cell r="AJ67">
            <v>185</v>
          </cell>
          <cell r="AK67">
            <v>185</v>
          </cell>
          <cell r="AL67">
            <v>875.69632596390795</v>
          </cell>
          <cell r="AM67">
            <v>162003.82030332298</v>
          </cell>
          <cell r="AN67">
            <v>162003.82030332298</v>
          </cell>
          <cell r="AO67">
            <v>15283.379273898396</v>
          </cell>
          <cell r="AP67">
            <v>4245.383131638443</v>
          </cell>
          <cell r="AQ67">
            <v>943.41847369743175</v>
          </cell>
          <cell r="AR67">
            <v>169299.8927247391</v>
          </cell>
          <cell r="AS67">
            <v>15971.687992899915</v>
          </cell>
          <cell r="AT67">
            <v>4436.5799980277543</v>
          </cell>
          <cell r="AU67">
            <v>985.90666622838989</v>
          </cell>
          <cell r="AV67">
            <v>154707.74788190681</v>
          </cell>
          <cell r="AW67">
            <v>14595.070554896869</v>
          </cell>
          <cell r="AX67">
            <v>4054.18626524913</v>
          </cell>
          <cell r="AY67">
            <v>900.93028116647338</v>
          </cell>
          <cell r="AZ67">
            <v>125388.82030332298</v>
          </cell>
          <cell r="BA67">
            <v>11941.792409840284</v>
          </cell>
          <cell r="BB67">
            <v>3317.1645582889678</v>
          </cell>
          <cell r="BC67">
            <v>737.14767961977066</v>
          </cell>
          <cell r="BD67">
            <v>121502.86522749224</v>
          </cell>
          <cell r="BE67">
            <v>11462.534455423796</v>
          </cell>
          <cell r="BF67">
            <v>3184.0373487288325</v>
          </cell>
          <cell r="BG67">
            <v>707.56385527307384</v>
          </cell>
          <cell r="BH67">
            <v>81001.91015166149</v>
          </cell>
          <cell r="BI67">
            <v>7641.6896369491978</v>
          </cell>
          <cell r="BJ67">
            <v>2122.6915658192215</v>
          </cell>
          <cell r="BK67">
            <v>471.70923684871588</v>
          </cell>
          <cell r="BL67">
            <v>170104.01131848912</v>
          </cell>
          <cell r="BM67">
            <v>153903.62928815684</v>
          </cell>
          <cell r="BN67">
            <v>125388.82030332298</v>
          </cell>
          <cell r="BO67">
            <v>119072.80792294237</v>
          </cell>
          <cell r="BP67">
            <v>11340.267421232607</v>
          </cell>
          <cell r="BQ67">
            <v>3150.074283675724</v>
          </cell>
          <cell r="BR67">
            <v>700.01650748349425</v>
          </cell>
          <cell r="BS67">
            <v>0.73713029652519479</v>
          </cell>
          <cell r="BT67">
            <v>0.7</v>
          </cell>
          <cell r="BZ67" t="str">
            <v>a</v>
          </cell>
          <cell r="CB67">
            <v>395</v>
          </cell>
          <cell r="CC67">
            <v>99</v>
          </cell>
          <cell r="CD67">
            <v>0</v>
          </cell>
          <cell r="CE67">
            <v>0</v>
          </cell>
          <cell r="CF67">
            <v>494</v>
          </cell>
          <cell r="CG67">
            <v>145803.43827299066</v>
          </cell>
          <cell r="CH67">
            <v>1</v>
          </cell>
          <cell r="CI67">
            <v>145803.43827299066</v>
          </cell>
        </row>
        <row r="68">
          <cell r="D68" t="str">
            <v>44-06</v>
          </cell>
          <cell r="E68" t="str">
            <v>รถปิคอัพสองตอนขับเคลื่อน 4 ล้อ</v>
          </cell>
          <cell r="F68" t="str">
            <v>B</v>
          </cell>
          <cell r="G68">
            <v>136500</v>
          </cell>
          <cell r="H68" t="str">
            <v>4406</v>
          </cell>
          <cell r="I68">
            <v>1092000</v>
          </cell>
          <cell r="J68">
            <v>8</v>
          </cell>
          <cell r="K68">
            <v>925</v>
          </cell>
          <cell r="L68">
            <v>5</v>
          </cell>
          <cell r="M68">
            <v>185</v>
          </cell>
          <cell r="N68">
            <v>136500</v>
          </cell>
          <cell r="O68">
            <v>0.18822265637370381</v>
          </cell>
          <cell r="P68">
            <v>25692.392595010569</v>
          </cell>
          <cell r="Q68">
            <v>614250</v>
          </cell>
          <cell r="R68">
            <v>3071.25</v>
          </cell>
          <cell r="S68">
            <v>0.2</v>
          </cell>
          <cell r="T68">
            <v>27300</v>
          </cell>
          <cell r="V68">
            <v>3.5000000000000003E-2</v>
          </cell>
          <cell r="W68">
            <v>6232.1875000000009</v>
          </cell>
          <cell r="X68" t="str">
            <v>ดีเซล</v>
          </cell>
          <cell r="Y68" t="str">
            <v>4/8</v>
          </cell>
          <cell r="Z68">
            <v>12000</v>
          </cell>
          <cell r="AA68">
            <v>210795.83009501058</v>
          </cell>
          <cell r="AB68">
            <v>2107.9583009501057</v>
          </cell>
          <cell r="AC68">
            <v>12647.749805700634</v>
          </cell>
          <cell r="AD68">
            <v>12647.749805700634</v>
          </cell>
          <cell r="AE68">
            <v>27403.457912351376</v>
          </cell>
          <cell r="AF68">
            <v>1</v>
          </cell>
          <cell r="AG68">
            <v>1</v>
          </cell>
          <cell r="AH68">
            <v>192667.10050736196</v>
          </cell>
          <cell r="AI68">
            <v>45532.1875</v>
          </cell>
          <cell r="AJ68">
            <v>185</v>
          </cell>
          <cell r="AK68">
            <v>185</v>
          </cell>
          <cell r="AL68">
            <v>1287.5637189587135</v>
          </cell>
          <cell r="AM68">
            <v>238199.28800736199</v>
          </cell>
          <cell r="AN68">
            <v>238199.28800736196</v>
          </cell>
          <cell r="AO68">
            <v>22471.630944090753</v>
          </cell>
          <cell r="AP68">
            <v>6242.1197066918758</v>
          </cell>
          <cell r="AQ68">
            <v>1387.1377125981946</v>
          </cell>
          <cell r="AR68">
            <v>249079.13381398004</v>
          </cell>
          <cell r="AS68">
            <v>23498.031491884911</v>
          </cell>
          <cell r="AT68">
            <v>6527.2309699680309</v>
          </cell>
          <cell r="AU68">
            <v>1450.495771104007</v>
          </cell>
          <cell r="AV68">
            <v>227319.44220074388</v>
          </cell>
          <cell r="AW68">
            <v>21445.230396296593</v>
          </cell>
          <cell r="AX68">
            <v>5957.0084434157197</v>
          </cell>
          <cell r="AY68">
            <v>1323.7796540923821</v>
          </cell>
          <cell r="AZ68">
            <v>183599.28800736196</v>
          </cell>
          <cell r="BA68">
            <v>17485.646476891616</v>
          </cell>
          <cell r="BB68">
            <v>4857.1240213587816</v>
          </cell>
          <cell r="BC68">
            <v>1079.3608936352848</v>
          </cell>
          <cell r="BD68">
            <v>178649.46600552148</v>
          </cell>
          <cell r="BE68">
            <v>16853.723208068066</v>
          </cell>
          <cell r="BF68">
            <v>4681.5897800189068</v>
          </cell>
          <cell r="BG68">
            <v>1040.353284448646</v>
          </cell>
          <cell r="BH68">
            <v>119099.64400368098</v>
          </cell>
          <cell r="BI68">
            <v>11235.815472045377</v>
          </cell>
          <cell r="BJ68">
            <v>3121.0598533459379</v>
          </cell>
          <cell r="BK68">
            <v>693.56885629909732</v>
          </cell>
          <cell r="BL68">
            <v>250109.25240773006</v>
          </cell>
          <cell r="BM68">
            <v>226289.32360699386</v>
          </cell>
          <cell r="BN68">
            <v>183599.28800736196</v>
          </cell>
          <cell r="BO68">
            <v>175076.47668541103</v>
          </cell>
          <cell r="BP68">
            <v>16673.950160515338</v>
          </cell>
          <cell r="BQ68">
            <v>4631.6528223653713</v>
          </cell>
          <cell r="BR68">
            <v>1029.2561827478603</v>
          </cell>
          <cell r="BS68">
            <v>0.73407635359309686</v>
          </cell>
          <cell r="BT68">
            <v>0.7</v>
          </cell>
          <cell r="BZ68" t="str">
            <v>a</v>
          </cell>
          <cell r="CB68">
            <v>8</v>
          </cell>
          <cell r="CC68">
            <v>0</v>
          </cell>
          <cell r="CD68">
            <v>0</v>
          </cell>
          <cell r="CE68">
            <v>0</v>
          </cell>
          <cell r="CF68">
            <v>8</v>
          </cell>
          <cell r="CG68">
            <v>214379.35920662576</v>
          </cell>
          <cell r="CH68">
            <v>1</v>
          </cell>
          <cell r="CI68">
            <v>214379.35920662576</v>
          </cell>
        </row>
        <row r="69">
          <cell r="D69" t="str">
            <v>44-07</v>
          </cell>
          <cell r="E69" t="str">
            <v>รถปิคอัพสองตอนหลังคาไฟเบอร์กลาส</v>
          </cell>
          <cell r="F69" t="str">
            <v>B</v>
          </cell>
          <cell r="G69">
            <v>110800</v>
          </cell>
          <cell r="H69" t="str">
            <v>4407</v>
          </cell>
          <cell r="I69">
            <v>886400</v>
          </cell>
          <cell r="J69">
            <v>8</v>
          </cell>
          <cell r="K69">
            <v>925</v>
          </cell>
          <cell r="L69">
            <v>5</v>
          </cell>
          <cell r="M69">
            <v>185</v>
          </cell>
          <cell r="N69">
            <v>110800</v>
          </cell>
          <cell r="O69">
            <v>0.18822265637370381</v>
          </cell>
          <cell r="P69">
            <v>20855.070326206383</v>
          </cell>
          <cell r="Q69">
            <v>498600</v>
          </cell>
          <cell r="R69">
            <v>2493</v>
          </cell>
          <cell r="S69">
            <v>0.2</v>
          </cell>
          <cell r="T69">
            <v>22160</v>
          </cell>
          <cell r="V69">
            <v>3.5000000000000003E-2</v>
          </cell>
          <cell r="W69">
            <v>6232.1875000000009</v>
          </cell>
          <cell r="X69" t="str">
            <v>ดีเซล</v>
          </cell>
          <cell r="Y69" t="str">
            <v>4/8</v>
          </cell>
          <cell r="Z69">
            <v>8000</v>
          </cell>
          <cell r="AA69">
            <v>170540.25782620639</v>
          </cell>
          <cell r="AB69">
            <v>1705.402578262064</v>
          </cell>
          <cell r="AC69">
            <v>10232.415469572383</v>
          </cell>
          <cell r="AD69">
            <v>10232.415469572383</v>
          </cell>
          <cell r="AE69">
            <v>22170.233517406828</v>
          </cell>
          <cell r="AF69">
            <v>1</v>
          </cell>
          <cell r="AG69">
            <v>1</v>
          </cell>
          <cell r="AH69">
            <v>156318.30384361322</v>
          </cell>
          <cell r="AI69">
            <v>36392.1875</v>
          </cell>
          <cell r="AJ69">
            <v>185</v>
          </cell>
          <cell r="AK69">
            <v>185</v>
          </cell>
          <cell r="AL69">
            <v>1041.6783315870985</v>
          </cell>
          <cell r="AM69">
            <v>192710.49134361322</v>
          </cell>
          <cell r="AN69">
            <v>192710.49134361322</v>
          </cell>
          <cell r="AO69">
            <v>18180.235032416342</v>
          </cell>
          <cell r="AP69">
            <v>5050.0652867823173</v>
          </cell>
          <cell r="AQ69">
            <v>1122.2367303960705</v>
          </cell>
          <cell r="AR69">
            <v>201541.89731704385</v>
          </cell>
          <cell r="AS69">
            <v>19013.386539343759</v>
          </cell>
          <cell r="AT69">
            <v>5281.4962609288223</v>
          </cell>
          <cell r="AU69">
            <v>1173.6658357619606</v>
          </cell>
          <cell r="AV69">
            <v>183879.08537018255</v>
          </cell>
          <cell r="AW69">
            <v>17347.083525488921</v>
          </cell>
          <cell r="AX69">
            <v>4818.6343126358115</v>
          </cell>
          <cell r="AY69">
            <v>1070.8076250301804</v>
          </cell>
          <cell r="AZ69">
            <v>148390.49134361322</v>
          </cell>
          <cell r="BA69">
            <v>14132.427747010783</v>
          </cell>
          <cell r="BB69">
            <v>3925.6743741696619</v>
          </cell>
          <cell r="BC69">
            <v>872.37208314881377</v>
          </cell>
          <cell r="BD69">
            <v>144532.86850770991</v>
          </cell>
          <cell r="BE69">
            <v>13635.176274312256</v>
          </cell>
          <cell r="BF69">
            <v>3787.548965086738</v>
          </cell>
          <cell r="BG69">
            <v>841.67754779705285</v>
          </cell>
          <cell r="BH69">
            <v>96355.24567180661</v>
          </cell>
          <cell r="BI69">
            <v>9090.1175162081709</v>
          </cell>
          <cell r="BJ69">
            <v>2525.0326433911587</v>
          </cell>
          <cell r="BK69">
            <v>561.11836519803524</v>
          </cell>
          <cell r="BL69">
            <v>202346.01591079388</v>
          </cell>
          <cell r="BM69">
            <v>183074.96677643256</v>
          </cell>
          <cell r="BN69">
            <v>148390.49134361322</v>
          </cell>
          <cell r="BO69">
            <v>141642.21113755571</v>
          </cell>
          <cell r="BP69">
            <v>13489.734394052924</v>
          </cell>
          <cell r="BQ69">
            <v>3747.1484427924788</v>
          </cell>
          <cell r="BR69">
            <v>832.69965395388419</v>
          </cell>
          <cell r="BS69">
            <v>0.73335020052498856</v>
          </cell>
          <cell r="BT69">
            <v>0.7</v>
          </cell>
          <cell r="BZ69" t="str">
            <v>a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173439.44220925187</v>
          </cell>
          <cell r="CH69">
            <v>1</v>
          </cell>
          <cell r="CI69">
            <v>173439.44220925187</v>
          </cell>
        </row>
        <row r="70">
          <cell r="D70" t="str">
            <v>44-08</v>
          </cell>
          <cell r="E70" t="str">
            <v>รถปิคอัพสองรถปิคอัพมีช่องว่างหลังคนขับ(CAB)แบบตู้บรรทุก</v>
          </cell>
          <cell r="F70" t="str">
            <v>B</v>
          </cell>
          <cell r="G70">
            <v>175000</v>
          </cell>
          <cell r="H70" t="str">
            <v>4408</v>
          </cell>
          <cell r="I70">
            <v>1400000</v>
          </cell>
          <cell r="J70">
            <v>8</v>
          </cell>
          <cell r="K70">
            <v>925</v>
          </cell>
          <cell r="L70">
            <v>5</v>
          </cell>
          <cell r="M70">
            <v>185</v>
          </cell>
          <cell r="N70">
            <v>175000</v>
          </cell>
          <cell r="O70">
            <v>0.18822265637370381</v>
          </cell>
          <cell r="P70">
            <v>32938.964865398164</v>
          </cell>
          <cell r="Q70">
            <v>787500</v>
          </cell>
          <cell r="R70">
            <v>3937.5</v>
          </cell>
          <cell r="S70">
            <v>0.2</v>
          </cell>
          <cell r="T70">
            <v>35000</v>
          </cell>
          <cell r="V70">
            <v>3.5000000000000003E-2</v>
          </cell>
          <cell r="W70">
            <v>6232.1875000000009</v>
          </cell>
          <cell r="X70" t="str">
            <v>ดีเซล</v>
          </cell>
          <cell r="Y70" t="str">
            <v>4/8</v>
          </cell>
          <cell r="Z70">
            <v>8000</v>
          </cell>
          <cell r="AA70">
            <v>261108.65236539816</v>
          </cell>
          <cell r="AB70">
            <v>2611.0865236539817</v>
          </cell>
          <cell r="AC70">
            <v>15666.519141923889</v>
          </cell>
          <cell r="AD70">
            <v>15666.519141923889</v>
          </cell>
          <cell r="AE70">
            <v>33944.124807501757</v>
          </cell>
          <cell r="AF70">
            <v>1</v>
          </cell>
          <cell r="AG70">
            <v>1</v>
          </cell>
          <cell r="AH70">
            <v>245820.58967289992</v>
          </cell>
          <cell r="AI70">
            <v>49232.1875</v>
          </cell>
          <cell r="AJ70">
            <v>185</v>
          </cell>
          <cell r="AK70">
            <v>185</v>
          </cell>
          <cell r="AL70">
            <v>1594.87987661027</v>
          </cell>
          <cell r="AM70">
            <v>295052.77717289992</v>
          </cell>
          <cell r="AN70">
            <v>295052.77717289992</v>
          </cell>
          <cell r="AO70">
            <v>27835.167657820748</v>
          </cell>
          <cell r="AP70">
            <v>7731.991016061319</v>
          </cell>
          <cell r="AQ70">
            <v>1718.2202257914041</v>
          </cell>
          <cell r="AR70">
            <v>309001.29743779486</v>
          </cell>
          <cell r="AS70">
            <v>29151.065796018385</v>
          </cell>
          <cell r="AT70">
            <v>8097.5182766717735</v>
          </cell>
          <cell r="AU70">
            <v>1799.4485059270608</v>
          </cell>
          <cell r="AV70">
            <v>281104.25690800493</v>
          </cell>
          <cell r="AW70">
            <v>26519.269519623107</v>
          </cell>
          <cell r="AX70">
            <v>7366.4637554508627</v>
          </cell>
          <cell r="AY70">
            <v>1636.9919456557473</v>
          </cell>
          <cell r="AZ70">
            <v>225052.77717289992</v>
          </cell>
          <cell r="BA70">
            <v>21433.59782599047</v>
          </cell>
          <cell r="BB70">
            <v>5953.7771738862411</v>
          </cell>
          <cell r="BC70">
            <v>1323.0615941969425</v>
          </cell>
          <cell r="BD70">
            <v>221289.58287967494</v>
          </cell>
          <cell r="BE70">
            <v>20876.375743365563</v>
          </cell>
          <cell r="BF70">
            <v>5798.9932620459895</v>
          </cell>
          <cell r="BG70">
            <v>1288.6651693435531</v>
          </cell>
          <cell r="BH70">
            <v>147526.38858644996</v>
          </cell>
          <cell r="BI70">
            <v>13917.583828910374</v>
          </cell>
          <cell r="BJ70">
            <v>3865.9955080306595</v>
          </cell>
          <cell r="BK70">
            <v>859.11011289570206</v>
          </cell>
          <cell r="BL70">
            <v>309805.41603154491</v>
          </cell>
          <cell r="BM70">
            <v>280300.13831425493</v>
          </cell>
          <cell r="BN70">
            <v>225052.77717289992</v>
          </cell>
          <cell r="BO70">
            <v>216863.79122208143</v>
          </cell>
          <cell r="BP70">
            <v>20653.694402102992</v>
          </cell>
          <cell r="BQ70">
            <v>5737.1373339174979</v>
          </cell>
          <cell r="BR70">
            <v>1274.9194075372218</v>
          </cell>
          <cell r="BS70">
            <v>0.72643267524407862</v>
          </cell>
          <cell r="BT70">
            <v>0.7</v>
          </cell>
          <cell r="BZ70" t="str">
            <v>a</v>
          </cell>
          <cell r="CB70">
            <v>6</v>
          </cell>
          <cell r="CC70">
            <v>0</v>
          </cell>
          <cell r="CD70">
            <v>0</v>
          </cell>
          <cell r="CE70">
            <v>0</v>
          </cell>
          <cell r="CF70">
            <v>6</v>
          </cell>
          <cell r="CG70">
            <v>265547.49945560994</v>
          </cell>
          <cell r="CH70">
            <v>1</v>
          </cell>
          <cell r="CI70">
            <v>265547.49945560994</v>
          </cell>
        </row>
        <row r="71">
          <cell r="D71" t="str">
            <v>44-21</v>
          </cell>
          <cell r="E71" t="str">
            <v>รถปิคอัพหลังคาอลูมิเนียม (MW)</v>
          </cell>
          <cell r="F71" t="str">
            <v>B</v>
          </cell>
          <cell r="G71">
            <v>74037.5</v>
          </cell>
          <cell r="H71" t="str">
            <v>4421</v>
          </cell>
          <cell r="I71">
            <v>592300</v>
          </cell>
          <cell r="J71">
            <v>8</v>
          </cell>
          <cell r="K71">
            <v>1387.5</v>
          </cell>
          <cell r="L71">
            <v>7.5</v>
          </cell>
          <cell r="M71">
            <v>185</v>
          </cell>
          <cell r="N71">
            <v>74037.5</v>
          </cell>
          <cell r="O71">
            <v>0.18822265637370381</v>
          </cell>
          <cell r="P71">
            <v>13935.534921268096</v>
          </cell>
          <cell r="Q71">
            <v>333168.75</v>
          </cell>
          <cell r="R71">
            <v>1665.84375</v>
          </cell>
          <cell r="S71">
            <v>0.2</v>
          </cell>
          <cell r="T71">
            <v>14807.5</v>
          </cell>
          <cell r="V71">
            <v>3.5000000000000003E-2</v>
          </cell>
          <cell r="W71">
            <v>9348.28125</v>
          </cell>
          <cell r="X71" t="str">
            <v>ดีเซล</v>
          </cell>
          <cell r="Y71" t="str">
            <v>12/8</v>
          </cell>
          <cell r="Z71">
            <v>24000</v>
          </cell>
          <cell r="AA71">
            <v>137794.65992126809</v>
          </cell>
          <cell r="AB71">
            <v>1377.9465992126809</v>
          </cell>
          <cell r="AC71">
            <v>8267.6795952760858</v>
          </cell>
          <cell r="AD71">
            <v>8267.6795952760858</v>
          </cell>
          <cell r="AE71">
            <v>17913.305789764854</v>
          </cell>
          <cell r="AF71">
            <v>1</v>
          </cell>
          <cell r="AG71">
            <v>1</v>
          </cell>
          <cell r="AH71">
            <v>107552.18446103294</v>
          </cell>
          <cell r="AI71">
            <v>48155.78125</v>
          </cell>
          <cell r="AJ71">
            <v>185</v>
          </cell>
          <cell r="AK71">
            <v>185</v>
          </cell>
          <cell r="AL71">
            <v>841.66467951909704</v>
          </cell>
          <cell r="AM71">
            <v>155707.96571103294</v>
          </cell>
          <cell r="AN71">
            <v>155707.96571103294</v>
          </cell>
          <cell r="AO71">
            <v>14689.430727455938</v>
          </cell>
          <cell r="AP71">
            <v>4080.3974242933159</v>
          </cell>
          <cell r="AQ71">
            <v>906.7549831762924</v>
          </cell>
          <cell r="AR71">
            <v>161609.18610595958</v>
          </cell>
          <cell r="AS71">
            <v>15246.149632637696</v>
          </cell>
          <cell r="AT71">
            <v>4235.0415646215824</v>
          </cell>
          <cell r="AU71">
            <v>941.12034769368495</v>
          </cell>
          <cell r="AV71">
            <v>149806.7453161063</v>
          </cell>
          <cell r="AW71">
            <v>14132.711822274179</v>
          </cell>
          <cell r="AX71">
            <v>3925.7532839650498</v>
          </cell>
          <cell r="AY71">
            <v>872.38961865889996</v>
          </cell>
          <cell r="AZ71">
            <v>126092.96571103294</v>
          </cell>
          <cell r="BA71">
            <v>12008.853877241232</v>
          </cell>
          <cell r="BB71">
            <v>3335.7927436781201</v>
          </cell>
          <cell r="BC71">
            <v>741.28727637291558</v>
          </cell>
          <cell r="BD71">
            <v>116780.9742832747</v>
          </cell>
          <cell r="BE71">
            <v>11017.073045591953</v>
          </cell>
          <cell r="BF71">
            <v>3060.2980682199868</v>
          </cell>
          <cell r="BG71">
            <v>680.06623738221924</v>
          </cell>
          <cell r="BH71">
            <v>77853.982855516471</v>
          </cell>
          <cell r="BI71">
            <v>7344.7153637279689</v>
          </cell>
          <cell r="BJ71">
            <v>2040.198712146658</v>
          </cell>
          <cell r="BK71">
            <v>453.3774915881462</v>
          </cell>
          <cell r="BL71">
            <v>163493.36399658461</v>
          </cell>
          <cell r="BM71">
            <v>147922.56742548128</v>
          </cell>
          <cell r="BN71">
            <v>126092.96571103294</v>
          </cell>
          <cell r="BO71">
            <v>114445.35479760922</v>
          </cell>
          <cell r="BP71">
            <v>10899.557599772306</v>
          </cell>
          <cell r="BQ71">
            <v>3027.6548888256407</v>
          </cell>
          <cell r="BR71">
            <v>672.81219751680908</v>
          </cell>
          <cell r="BS71">
            <v>0.77124210199544885</v>
          </cell>
          <cell r="BT71">
            <v>0.7</v>
          </cell>
          <cell r="BZ71" t="str">
            <v>a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140137.16913992964</v>
          </cell>
          <cell r="CH71">
            <v>1</v>
          </cell>
          <cell r="CI71">
            <v>140137.16913992964</v>
          </cell>
        </row>
        <row r="72">
          <cell r="D72" t="str">
            <v>44-22</v>
          </cell>
          <cell r="E72" t="str">
            <v>รถปิคอัพสองตอน (MW)</v>
          </cell>
          <cell r="F72" t="str">
            <v>B</v>
          </cell>
          <cell r="G72">
            <v>106750</v>
          </cell>
          <cell r="H72" t="str">
            <v>4422</v>
          </cell>
          <cell r="I72">
            <v>854000</v>
          </cell>
          <cell r="J72">
            <v>8</v>
          </cell>
          <cell r="K72">
            <v>1387.5</v>
          </cell>
          <cell r="L72">
            <v>7.5</v>
          </cell>
          <cell r="M72">
            <v>185</v>
          </cell>
          <cell r="N72">
            <v>106750</v>
          </cell>
          <cell r="O72">
            <v>0.18822265637370381</v>
          </cell>
          <cell r="P72">
            <v>20092.768567892883</v>
          </cell>
          <cell r="Q72">
            <v>480375</v>
          </cell>
          <cell r="R72">
            <v>2401.875</v>
          </cell>
          <cell r="S72">
            <v>0.2</v>
          </cell>
          <cell r="T72">
            <v>21350</v>
          </cell>
          <cell r="V72">
            <v>3.5000000000000003E-2</v>
          </cell>
          <cell r="W72">
            <v>9348.28125</v>
          </cell>
          <cell r="X72" t="str">
            <v>ดีเซล</v>
          </cell>
          <cell r="Y72" t="str">
            <v>12/8</v>
          </cell>
          <cell r="Z72">
            <v>24000</v>
          </cell>
          <cell r="AA72">
            <v>183942.9248178929</v>
          </cell>
          <cell r="AB72">
            <v>1839.4292481789289</v>
          </cell>
          <cell r="AC72">
            <v>11036.575489073573</v>
          </cell>
          <cell r="AD72">
            <v>11036.575489073573</v>
          </cell>
          <cell r="AE72">
            <v>23912.580226326078</v>
          </cell>
          <cell r="AF72">
            <v>1</v>
          </cell>
          <cell r="AG72">
            <v>1</v>
          </cell>
          <cell r="AH72">
            <v>153157.22379421897</v>
          </cell>
          <cell r="AI72">
            <v>54698.28125</v>
          </cell>
          <cell r="AJ72">
            <v>185</v>
          </cell>
          <cell r="AK72">
            <v>185</v>
          </cell>
          <cell r="AL72">
            <v>1123.5432705092917</v>
          </cell>
          <cell r="AM72">
            <v>207855.50504421897</v>
          </cell>
          <cell r="AN72">
            <v>207855.50504421897</v>
          </cell>
          <cell r="AO72">
            <v>19609.009909831977</v>
          </cell>
          <cell r="AP72">
            <v>5446.9471971755493</v>
          </cell>
          <cell r="AQ72">
            <v>1210.4327104834554</v>
          </cell>
          <cell r="AR72">
            <v>216364.10240580491</v>
          </cell>
          <cell r="AS72">
            <v>20411.707774132537</v>
          </cell>
          <cell r="AT72">
            <v>5669.9188261479267</v>
          </cell>
          <cell r="AU72">
            <v>1259.981961366206</v>
          </cell>
          <cell r="AV72">
            <v>199346.90768263303</v>
          </cell>
          <cell r="AW72">
            <v>18806.312045531417</v>
          </cell>
          <cell r="AX72">
            <v>5223.975568203171</v>
          </cell>
          <cell r="AY72">
            <v>1160.8834596007046</v>
          </cell>
          <cell r="AZ72">
            <v>165155.50504421897</v>
          </cell>
          <cell r="BA72">
            <v>15729.095718497045</v>
          </cell>
          <cell r="BB72">
            <v>4369.1932551380678</v>
          </cell>
          <cell r="BC72">
            <v>970.93183447512615</v>
          </cell>
          <cell r="BD72">
            <v>155891.62878316423</v>
          </cell>
          <cell r="BE72">
            <v>14706.757432373983</v>
          </cell>
          <cell r="BF72">
            <v>4085.2103978816622</v>
          </cell>
          <cell r="BG72">
            <v>907.82453286259147</v>
          </cell>
          <cell r="BH72">
            <v>103927.75252210948</v>
          </cell>
          <cell r="BI72">
            <v>9804.5049549159885</v>
          </cell>
          <cell r="BJ72">
            <v>2723.4735985877746</v>
          </cell>
          <cell r="BK72">
            <v>605.21635524172768</v>
          </cell>
          <cell r="BL72">
            <v>218248.28029642993</v>
          </cell>
          <cell r="BM72">
            <v>197462.729792008</v>
          </cell>
          <cell r="BN72">
            <v>165155.50504421897</v>
          </cell>
          <cell r="BO72">
            <v>152773.79620750094</v>
          </cell>
          <cell r="BP72">
            <v>14549.885353095327</v>
          </cell>
          <cell r="BQ72">
            <v>4041.6348203042576</v>
          </cell>
          <cell r="BR72">
            <v>898.14107117872391</v>
          </cell>
          <cell r="BS72">
            <v>0.75673221717898942</v>
          </cell>
          <cell r="BT72">
            <v>0.7</v>
          </cell>
          <cell r="BZ72" t="str">
            <v>a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187069.95453979707</v>
          </cell>
          <cell r="CH72">
            <v>1</v>
          </cell>
          <cell r="CI72">
            <v>187069.95453979707</v>
          </cell>
        </row>
        <row r="73">
          <cell r="D73" t="str">
            <v>44-25</v>
          </cell>
          <cell r="E73" t="str">
            <v>รถปิคอัพมีช่องว่างหลังคนขับ(CAB) หลังคาอลูมิเนียม (MW)</v>
          </cell>
          <cell r="F73" t="str">
            <v>B</v>
          </cell>
          <cell r="G73">
            <v>91537.5</v>
          </cell>
          <cell r="H73" t="str">
            <v>4425</v>
          </cell>
          <cell r="I73">
            <v>732300</v>
          </cell>
          <cell r="J73">
            <v>8</v>
          </cell>
          <cell r="K73">
            <v>1387.5</v>
          </cell>
          <cell r="L73">
            <v>7.5</v>
          </cell>
          <cell r="M73">
            <v>185</v>
          </cell>
          <cell r="N73">
            <v>91537.5</v>
          </cell>
          <cell r="O73">
            <v>0.18822265637370381</v>
          </cell>
          <cell r="P73">
            <v>17229.431407807911</v>
          </cell>
          <cell r="Q73">
            <v>411918.75</v>
          </cell>
          <cell r="R73">
            <v>2059.59375</v>
          </cell>
          <cell r="S73">
            <v>0.2</v>
          </cell>
          <cell r="T73">
            <v>18307.5</v>
          </cell>
          <cell r="V73">
            <v>3.5000000000000003E-2</v>
          </cell>
          <cell r="W73">
            <v>9348.28125</v>
          </cell>
          <cell r="X73" t="str">
            <v>ดีเซล</v>
          </cell>
          <cell r="Y73" t="str">
            <v>12/8</v>
          </cell>
          <cell r="Z73">
            <v>24000</v>
          </cell>
          <cell r="AA73">
            <v>162482.30640780792</v>
          </cell>
          <cell r="AB73">
            <v>1624.8230640780791</v>
          </cell>
          <cell r="AC73">
            <v>9748.9383844684744</v>
          </cell>
          <cell r="AD73">
            <v>9748.9383844684744</v>
          </cell>
          <cell r="AE73">
            <v>21122.699833015027</v>
          </cell>
          <cell r="AF73">
            <v>1</v>
          </cell>
          <cell r="AG73">
            <v>1</v>
          </cell>
          <cell r="AH73">
            <v>131949.22499082296</v>
          </cell>
          <cell r="AI73">
            <v>51655.78125</v>
          </cell>
          <cell r="AJ73">
            <v>185</v>
          </cell>
          <cell r="AK73">
            <v>185</v>
          </cell>
          <cell r="AL73">
            <v>992.45949319363763</v>
          </cell>
          <cell r="AM73">
            <v>183605.00624082296</v>
          </cell>
          <cell r="AN73">
            <v>183605.00624082296</v>
          </cell>
          <cell r="AO73">
            <v>17321.227003851222</v>
          </cell>
          <cell r="AP73">
            <v>4811.4519455142281</v>
          </cell>
          <cell r="AQ73">
            <v>1069.2115434476063</v>
          </cell>
          <cell r="AR73">
            <v>190901.0786622391</v>
          </cell>
          <cell r="AS73">
            <v>18009.535722852746</v>
          </cell>
          <cell r="AT73">
            <v>5002.6488119035403</v>
          </cell>
          <cell r="AU73">
            <v>1111.6997359785646</v>
          </cell>
          <cell r="AV73">
            <v>176308.93381940678</v>
          </cell>
          <cell r="AW73">
            <v>16632.918284849697</v>
          </cell>
          <cell r="AX73">
            <v>4620.2550791249159</v>
          </cell>
          <cell r="AY73">
            <v>1026.7233509166481</v>
          </cell>
          <cell r="AZ73">
            <v>146990.00624082296</v>
          </cell>
          <cell r="BA73">
            <v>13999.04821341171</v>
          </cell>
          <cell r="BB73">
            <v>3888.6245037254748</v>
          </cell>
          <cell r="BC73">
            <v>864.13877860566106</v>
          </cell>
          <cell r="BD73">
            <v>137703.75468061722</v>
          </cell>
          <cell r="BE73">
            <v>12990.920252888416</v>
          </cell>
          <cell r="BF73">
            <v>3608.5889591356708</v>
          </cell>
          <cell r="BG73">
            <v>801.90865758570476</v>
          </cell>
          <cell r="BH73">
            <v>91802.503120411478</v>
          </cell>
          <cell r="BI73">
            <v>8660.6135019256108</v>
          </cell>
          <cell r="BJ73">
            <v>2405.7259727571141</v>
          </cell>
          <cell r="BK73">
            <v>534.60577172380317</v>
          </cell>
          <cell r="BL73">
            <v>192785.2565528641</v>
          </cell>
          <cell r="BM73">
            <v>174424.75592878181</v>
          </cell>
          <cell r="BN73">
            <v>146990.00624082296</v>
          </cell>
          <cell r="BO73">
            <v>134949.67958700485</v>
          </cell>
          <cell r="BP73">
            <v>12852.350436857605</v>
          </cell>
          <cell r="BQ73">
            <v>3570.0973435715568</v>
          </cell>
          <cell r="BR73">
            <v>793.35496523812378</v>
          </cell>
          <cell r="BS73">
            <v>0.76245460295619905</v>
          </cell>
          <cell r="BT73">
            <v>0.7</v>
          </cell>
          <cell r="BZ73" t="str">
            <v>a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165244.50561674067</v>
          </cell>
          <cell r="CH73">
            <v>1</v>
          </cell>
          <cell r="CI73">
            <v>165244.50561674067</v>
          </cell>
        </row>
        <row r="74">
          <cell r="D74" t="str">
            <v>44-28</v>
          </cell>
          <cell r="E74" t="str">
            <v>รถปิคอัพมีช่องว่างหลังคนขับ(CAB) รูปแบบรถกู้ภัย (MW)</v>
          </cell>
          <cell r="F74" t="str">
            <v>B</v>
          </cell>
          <cell r="G74">
            <v>175000</v>
          </cell>
          <cell r="H74" t="str">
            <v>4428</v>
          </cell>
          <cell r="I74">
            <v>1400000</v>
          </cell>
          <cell r="J74">
            <v>8</v>
          </cell>
          <cell r="K74">
            <v>2775</v>
          </cell>
          <cell r="L74">
            <v>15</v>
          </cell>
          <cell r="M74">
            <v>185</v>
          </cell>
          <cell r="N74">
            <v>175000</v>
          </cell>
          <cell r="O74">
            <v>0.18822265637370381</v>
          </cell>
          <cell r="P74">
            <v>32938.964865398164</v>
          </cell>
          <cell r="Q74">
            <v>787500</v>
          </cell>
          <cell r="R74">
            <v>23437.5</v>
          </cell>
          <cell r="S74">
            <v>0.2</v>
          </cell>
          <cell r="T74">
            <v>35000</v>
          </cell>
          <cell r="V74">
            <v>3.5000000000000003E-2</v>
          </cell>
          <cell r="W74">
            <v>18696.5625</v>
          </cell>
          <cell r="X74" t="str">
            <v>ดีเซล</v>
          </cell>
          <cell r="Y74" t="str">
            <v>20/8</v>
          </cell>
          <cell r="Z74">
            <v>40000</v>
          </cell>
          <cell r="AA74">
            <v>325073.02736539813</v>
          </cell>
          <cell r="AB74">
            <v>3250.7302736539814</v>
          </cell>
          <cell r="AC74">
            <v>19504.381641923886</v>
          </cell>
          <cell r="AD74">
            <v>19504.381641923886</v>
          </cell>
          <cell r="AE74">
            <v>42259.493557501759</v>
          </cell>
          <cell r="AF74">
            <v>1</v>
          </cell>
          <cell r="AG74">
            <v>1</v>
          </cell>
          <cell r="AH74">
            <v>273635.95842289994</v>
          </cell>
          <cell r="AI74">
            <v>93696.5625</v>
          </cell>
          <cell r="AJ74">
            <v>185</v>
          </cell>
          <cell r="AK74">
            <v>185</v>
          </cell>
          <cell r="AL74">
            <v>1985.5811941778375</v>
          </cell>
          <cell r="AM74">
            <v>367332.52092289994</v>
          </cell>
          <cell r="AN74">
            <v>367332.52092289994</v>
          </cell>
          <cell r="AO74">
            <v>34654.011407820748</v>
          </cell>
          <cell r="AP74">
            <v>9626.1142799502068</v>
          </cell>
          <cell r="AQ74">
            <v>2139.1365066556014</v>
          </cell>
          <cell r="AR74">
            <v>381281.04118779488</v>
          </cell>
          <cell r="AS74">
            <v>35969.909546018389</v>
          </cell>
          <cell r="AT74">
            <v>9991.641540560664</v>
          </cell>
          <cell r="AU74">
            <v>2220.3647867912587</v>
          </cell>
          <cell r="AV74">
            <v>353384.00065800495</v>
          </cell>
          <cell r="AW74">
            <v>33338.113269623107</v>
          </cell>
          <cell r="AX74">
            <v>9260.5870193397514</v>
          </cell>
          <cell r="AY74">
            <v>2057.9082265199449</v>
          </cell>
          <cell r="AZ74">
            <v>297332.52092289994</v>
          </cell>
          <cell r="BA74">
            <v>28317.382945038091</v>
          </cell>
          <cell r="BB74">
            <v>7865.939706955025</v>
          </cell>
          <cell r="BC74">
            <v>1747.9866015455611</v>
          </cell>
          <cell r="BD74">
            <v>275499.39069217496</v>
          </cell>
          <cell r="BE74">
            <v>25990.508555865563</v>
          </cell>
          <cell r="BF74">
            <v>7219.5857099626555</v>
          </cell>
          <cell r="BG74">
            <v>1604.3523799917011</v>
          </cell>
          <cell r="BH74">
            <v>183666.26046144997</v>
          </cell>
          <cell r="BI74">
            <v>17327.005703910374</v>
          </cell>
          <cell r="BJ74">
            <v>4813.0571399751034</v>
          </cell>
          <cell r="BK74">
            <v>1069.5682533278007</v>
          </cell>
          <cell r="BL74">
            <v>385699.14696904493</v>
          </cell>
          <cell r="BM74">
            <v>348965.89487675496</v>
          </cell>
          <cell r="BN74">
            <v>297332.52092289994</v>
          </cell>
          <cell r="BO74">
            <v>269989.40287833143</v>
          </cell>
          <cell r="BP74">
            <v>25713.276464602994</v>
          </cell>
          <cell r="BQ74">
            <v>7142.5767957230537</v>
          </cell>
          <cell r="BR74">
            <v>1587.2392879384563</v>
          </cell>
          <cell r="BS74">
            <v>0.77089234772604509</v>
          </cell>
          <cell r="BT74">
            <v>0.7</v>
          </cell>
          <cell r="BZ74" t="str">
            <v>a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330599.26883060997</v>
          </cell>
          <cell r="CH74">
            <v>1</v>
          </cell>
          <cell r="CI74">
            <v>330599.26883060997</v>
          </cell>
        </row>
        <row r="75">
          <cell r="D75" t="str">
            <v>46-01</v>
          </cell>
          <cell r="E75" t="str">
            <v>รถบรรทุกขนาด 3.5-4 ตัน</v>
          </cell>
          <cell r="F75" t="str">
            <v>C</v>
          </cell>
          <cell r="G75">
            <v>171875</v>
          </cell>
          <cell r="H75" t="str">
            <v>4601</v>
          </cell>
          <cell r="I75">
            <v>1375000</v>
          </cell>
          <cell r="J75">
            <v>8</v>
          </cell>
          <cell r="K75">
            <v>1100</v>
          </cell>
          <cell r="L75">
            <v>5</v>
          </cell>
          <cell r="M75">
            <v>220</v>
          </cell>
          <cell r="N75">
            <v>171875</v>
          </cell>
          <cell r="O75">
            <v>0.18822265637370381</v>
          </cell>
          <cell r="P75">
            <v>32350.769064230342</v>
          </cell>
          <cell r="Q75">
            <v>773437.5</v>
          </cell>
          <cell r="R75">
            <v>3867.1875</v>
          </cell>
          <cell r="S75">
            <v>0.2</v>
          </cell>
          <cell r="T75">
            <v>34375</v>
          </cell>
          <cell r="V75">
            <v>4.4999999999999998E-2</v>
          </cell>
          <cell r="W75">
            <v>12251.25</v>
          </cell>
          <cell r="X75" t="str">
            <v>ดีเซล</v>
          </cell>
          <cell r="Y75" t="str">
            <v>2/8</v>
          </cell>
          <cell r="Z75">
            <v>11250</v>
          </cell>
          <cell r="AA75">
            <v>265969.20656423038</v>
          </cell>
          <cell r="AB75">
            <v>2659.692065642304</v>
          </cell>
          <cell r="AC75">
            <v>15958.152393853823</v>
          </cell>
          <cell r="AD75">
            <v>15958.152393853823</v>
          </cell>
          <cell r="AE75">
            <v>34575.996853349949</v>
          </cell>
          <cell r="AF75">
            <v>1</v>
          </cell>
          <cell r="AG75">
            <v>1</v>
          </cell>
          <cell r="AH75">
            <v>242668.95341758028</v>
          </cell>
          <cell r="AI75">
            <v>57876.25</v>
          </cell>
          <cell r="AJ75">
            <v>185</v>
          </cell>
          <cell r="AK75">
            <v>220</v>
          </cell>
          <cell r="AL75">
            <v>1574.7979361638245</v>
          </cell>
          <cell r="AM75">
            <v>291337.61819030752</v>
          </cell>
          <cell r="AN75">
            <v>300545.20341758028</v>
          </cell>
          <cell r="AO75">
            <v>28353.321077130215</v>
          </cell>
          <cell r="AP75">
            <v>7875.9225214250591</v>
          </cell>
          <cell r="AQ75">
            <v>1750.2050047611242</v>
          </cell>
          <cell r="AR75">
            <v>314244.64296345931</v>
          </cell>
          <cell r="AS75">
            <v>29645.721034288614</v>
          </cell>
          <cell r="AT75">
            <v>8234.9225095246147</v>
          </cell>
          <cell r="AU75">
            <v>1829.9827798943588</v>
          </cell>
          <cell r="AV75">
            <v>286845.76387170132</v>
          </cell>
          <cell r="AW75">
            <v>27060.921119971823</v>
          </cell>
          <cell r="AX75">
            <v>7516.9225333255063</v>
          </cell>
          <cell r="AY75">
            <v>1670.4272296278903</v>
          </cell>
          <cell r="AZ75">
            <v>231795.20341758028</v>
          </cell>
          <cell r="BA75">
            <v>22075.733658817171</v>
          </cell>
          <cell r="BB75">
            <v>6132.1482385603249</v>
          </cell>
          <cell r="BC75">
            <v>1362.6996085689611</v>
          </cell>
          <cell r="BD75">
            <v>225408.9025631852</v>
          </cell>
          <cell r="BE75">
            <v>21264.990807847662</v>
          </cell>
          <cell r="BF75">
            <v>5906.9418910687946</v>
          </cell>
          <cell r="BG75">
            <v>1312.653753570843</v>
          </cell>
          <cell r="BH75">
            <v>150272.60170879014</v>
          </cell>
          <cell r="BI75">
            <v>14176.660538565107</v>
          </cell>
          <cell r="BJ75">
            <v>3937.9612607125296</v>
          </cell>
          <cell r="BK75">
            <v>875.1025023805621</v>
          </cell>
          <cell r="BL75">
            <v>315572.4635884593</v>
          </cell>
          <cell r="BM75">
            <v>285517.94324670127</v>
          </cell>
          <cell r="BN75">
            <v>231795.20341758028</v>
          </cell>
          <cell r="BO75">
            <v>220900.72451192149</v>
          </cell>
          <cell r="BP75">
            <v>21038.164239230617</v>
          </cell>
          <cell r="BQ75">
            <v>5843.934510897393</v>
          </cell>
          <cell r="BR75">
            <v>1298.6521135327539</v>
          </cell>
          <cell r="BS75">
            <v>0.73452290729607628</v>
          </cell>
          <cell r="BT75">
            <v>0.7</v>
          </cell>
          <cell r="BZ75" t="str">
            <v>a</v>
          </cell>
          <cell r="CB75">
            <v>115</v>
          </cell>
          <cell r="CC75">
            <v>205</v>
          </cell>
          <cell r="CD75">
            <v>0</v>
          </cell>
          <cell r="CE75">
            <v>407</v>
          </cell>
          <cell r="CF75">
            <v>727</v>
          </cell>
          <cell r="CG75">
            <v>270292.67539487424</v>
          </cell>
          <cell r="CH75">
            <v>1</v>
          </cell>
          <cell r="CI75">
            <v>270292.67539487424</v>
          </cell>
        </row>
        <row r="76">
          <cell r="D76" t="str">
            <v>46-02</v>
          </cell>
          <cell r="E76" t="str">
            <v>รถบรรทุกขนาด 3.5-4 ตัน พร้อมเครน 1 ตัน</v>
          </cell>
          <cell r="F76" t="str">
            <v>C</v>
          </cell>
          <cell r="G76">
            <v>171875</v>
          </cell>
          <cell r="H76" t="str">
            <v>4602</v>
          </cell>
          <cell r="I76">
            <v>1375000</v>
          </cell>
          <cell r="J76">
            <v>8</v>
          </cell>
          <cell r="K76">
            <v>1100</v>
          </cell>
          <cell r="L76">
            <v>5</v>
          </cell>
          <cell r="M76">
            <v>220</v>
          </cell>
          <cell r="N76">
            <v>171875</v>
          </cell>
          <cell r="O76">
            <v>0.18822265637370381</v>
          </cell>
          <cell r="P76">
            <v>32350.769064230342</v>
          </cell>
          <cell r="Q76">
            <v>773437.5</v>
          </cell>
          <cell r="R76">
            <v>3867.1875</v>
          </cell>
          <cell r="S76">
            <v>0.2</v>
          </cell>
          <cell r="T76">
            <v>34375</v>
          </cell>
          <cell r="V76">
            <v>4.4999999999999998E-2</v>
          </cell>
          <cell r="W76">
            <v>12251.25</v>
          </cell>
          <cell r="X76" t="str">
            <v>ดีเซล</v>
          </cell>
          <cell r="Y76" t="str">
            <v>2/8</v>
          </cell>
          <cell r="Z76">
            <v>11250</v>
          </cell>
          <cell r="AA76">
            <v>265969.20656423038</v>
          </cell>
          <cell r="AB76">
            <v>2659.692065642304</v>
          </cell>
          <cell r="AC76">
            <v>15958.152393853823</v>
          </cell>
          <cell r="AD76">
            <v>15958.152393853823</v>
          </cell>
          <cell r="AE76">
            <v>34575.996853349949</v>
          </cell>
          <cell r="AF76">
            <v>1</v>
          </cell>
          <cell r="AG76">
            <v>1</v>
          </cell>
          <cell r="AH76">
            <v>242668.95341758028</v>
          </cell>
          <cell r="AI76">
            <v>57876.25</v>
          </cell>
          <cell r="AJ76">
            <v>185</v>
          </cell>
          <cell r="AK76">
            <v>220</v>
          </cell>
          <cell r="AL76">
            <v>1574.7979361638245</v>
          </cell>
          <cell r="AM76">
            <v>291337.61819030752</v>
          </cell>
          <cell r="AN76">
            <v>300545.20341758028</v>
          </cell>
          <cell r="AO76">
            <v>28353.321077130215</v>
          </cell>
          <cell r="AP76">
            <v>7875.9225214250591</v>
          </cell>
          <cell r="AQ76">
            <v>1750.2050047611242</v>
          </cell>
          <cell r="AR76">
            <v>314244.64296345931</v>
          </cell>
          <cell r="AS76">
            <v>29645.721034288614</v>
          </cell>
          <cell r="AT76">
            <v>8234.9225095246147</v>
          </cell>
          <cell r="AU76">
            <v>1829.9827798943588</v>
          </cell>
          <cell r="AV76">
            <v>286845.76387170132</v>
          </cell>
          <cell r="AW76">
            <v>27060.921119971823</v>
          </cell>
          <cell r="AX76">
            <v>7516.9225333255063</v>
          </cell>
          <cell r="AY76">
            <v>1670.4272296278903</v>
          </cell>
          <cell r="AZ76">
            <v>231795.20341758028</v>
          </cell>
          <cell r="BA76">
            <v>22075.733658817171</v>
          </cell>
          <cell r="BB76">
            <v>6132.1482385603249</v>
          </cell>
          <cell r="BC76">
            <v>1362.6996085689611</v>
          </cell>
          <cell r="BD76">
            <v>225408.9025631852</v>
          </cell>
          <cell r="BE76">
            <v>21264.990807847662</v>
          </cell>
          <cell r="BF76">
            <v>5906.9418910687946</v>
          </cell>
          <cell r="BG76">
            <v>1312.653753570843</v>
          </cell>
          <cell r="BH76">
            <v>150272.60170879014</v>
          </cell>
          <cell r="BI76">
            <v>14176.660538565107</v>
          </cell>
          <cell r="BJ76">
            <v>3937.9612607125296</v>
          </cell>
          <cell r="BK76">
            <v>875.1025023805621</v>
          </cell>
          <cell r="BL76">
            <v>315572.4635884593</v>
          </cell>
          <cell r="BM76">
            <v>285517.94324670127</v>
          </cell>
          <cell r="BN76">
            <v>231795.20341758028</v>
          </cell>
          <cell r="BO76">
            <v>220900.72451192149</v>
          </cell>
          <cell r="BP76">
            <v>21038.164239230617</v>
          </cell>
          <cell r="BQ76">
            <v>5843.934510897393</v>
          </cell>
          <cell r="BR76">
            <v>1298.6521135327539</v>
          </cell>
          <cell r="BS76">
            <v>0.73452290729607628</v>
          </cell>
          <cell r="BT76">
            <v>0.7</v>
          </cell>
          <cell r="BZ76" t="str">
            <v>a</v>
          </cell>
          <cell r="CB76">
            <v>0</v>
          </cell>
          <cell r="CC76">
            <v>96</v>
          </cell>
          <cell r="CD76">
            <v>0</v>
          </cell>
          <cell r="CE76">
            <v>0</v>
          </cell>
          <cell r="CF76">
            <v>96</v>
          </cell>
          <cell r="CG76">
            <v>270292.67539487424</v>
          </cell>
          <cell r="CH76">
            <v>1</v>
          </cell>
          <cell r="CI76">
            <v>270292.67539487424</v>
          </cell>
        </row>
        <row r="77">
          <cell r="D77" t="str">
            <v>46-03</v>
          </cell>
          <cell r="E77" t="str">
            <v>รถบรรทุกขนาด 3.5-4 ตัน พร้อมชุดซ่อมบำรุงทางเคลื่อนที่ (พัฒนาฯ)</v>
          </cell>
          <cell r="F77" t="str">
            <v>C</v>
          </cell>
          <cell r="G77">
            <v>93750</v>
          </cell>
          <cell r="H77" t="str">
            <v>4603</v>
          </cell>
          <cell r="I77">
            <v>750000</v>
          </cell>
          <cell r="J77">
            <v>8</v>
          </cell>
          <cell r="K77">
            <v>1100</v>
          </cell>
          <cell r="L77">
            <v>5</v>
          </cell>
          <cell r="M77">
            <v>220</v>
          </cell>
          <cell r="N77">
            <v>93750</v>
          </cell>
          <cell r="O77">
            <v>0.18822265637370381</v>
          </cell>
          <cell r="P77">
            <v>17645.874035034733</v>
          </cell>
          <cell r="Q77">
            <v>421875</v>
          </cell>
          <cell r="R77">
            <v>2109.375</v>
          </cell>
          <cell r="S77">
            <v>0.2</v>
          </cell>
          <cell r="T77">
            <v>18750</v>
          </cell>
          <cell r="V77">
            <v>4.4999999999999998E-2</v>
          </cell>
          <cell r="W77">
            <v>12251.25</v>
          </cell>
          <cell r="X77" t="str">
            <v>ดีเซล</v>
          </cell>
          <cell r="Y77" t="str">
            <v>2/8</v>
          </cell>
          <cell r="Z77">
            <v>11250</v>
          </cell>
          <cell r="AA77">
            <v>155756.49903503474</v>
          </cell>
          <cell r="AB77">
            <v>1557.5649903503474</v>
          </cell>
          <cell r="AC77">
            <v>9345.3899421020833</v>
          </cell>
          <cell r="AD77">
            <v>9345.3899421020833</v>
          </cell>
          <cell r="AE77">
            <v>20248.344874554514</v>
          </cell>
          <cell r="AF77">
            <v>1</v>
          </cell>
          <cell r="AG77">
            <v>1</v>
          </cell>
          <cell r="AH77">
            <v>133753.59390958925</v>
          </cell>
          <cell r="AI77">
            <v>42251.25</v>
          </cell>
          <cell r="AJ77">
            <v>185</v>
          </cell>
          <cell r="AK77">
            <v>220</v>
          </cell>
          <cell r="AL77">
            <v>915.0435358749296</v>
          </cell>
          <cell r="AM77">
            <v>169283.05413686199</v>
          </cell>
          <cell r="AN77">
            <v>176004.84390958925</v>
          </cell>
          <cell r="AO77">
            <v>16604.230557508421</v>
          </cell>
          <cell r="AP77">
            <v>4612.2862659745615</v>
          </cell>
          <cell r="AQ77">
            <v>1024.9525035499025</v>
          </cell>
          <cell r="AR77">
            <v>183477.26548006872</v>
          </cell>
          <cell r="AS77">
            <v>17309.175988685729</v>
          </cell>
          <cell r="AT77">
            <v>4808.1044413015916</v>
          </cell>
          <cell r="AU77">
            <v>1068.4676536225759</v>
          </cell>
          <cell r="AV77">
            <v>168532.42233910979</v>
          </cell>
          <cell r="AW77">
            <v>15899.285126331113</v>
          </cell>
          <cell r="AX77">
            <v>4416.4680906475314</v>
          </cell>
          <cell r="AY77">
            <v>981.43735347722918</v>
          </cell>
          <cell r="AZ77">
            <v>138504.84390958925</v>
          </cell>
          <cell r="BA77">
            <v>13190.937515198977</v>
          </cell>
          <cell r="BB77">
            <v>3664.1493097774937</v>
          </cell>
          <cell r="BC77">
            <v>814.25540217277637</v>
          </cell>
          <cell r="BD77">
            <v>132003.63293219195</v>
          </cell>
          <cell r="BE77">
            <v>12453.172918131317</v>
          </cell>
          <cell r="BF77">
            <v>3459.2146994809209</v>
          </cell>
          <cell r="BG77">
            <v>768.71437766242684</v>
          </cell>
          <cell r="BH77">
            <v>88002.421954794627</v>
          </cell>
          <cell r="BI77">
            <v>8302.1152787542105</v>
          </cell>
          <cell r="BJ77">
            <v>2306.1431329872808</v>
          </cell>
          <cell r="BK77">
            <v>512.47625177495127</v>
          </cell>
          <cell r="BL77">
            <v>184805.08610506874</v>
          </cell>
          <cell r="BM77">
            <v>167204.60171410977</v>
          </cell>
          <cell r="BN77">
            <v>138504.84390958925</v>
          </cell>
          <cell r="BO77">
            <v>129363.56027354811</v>
          </cell>
          <cell r="BP77">
            <v>12320.339073671248</v>
          </cell>
          <cell r="BQ77">
            <v>3422.3164093531245</v>
          </cell>
          <cell r="BR77">
            <v>760.51475763402766</v>
          </cell>
          <cell r="BS77">
            <v>0.74946445916993842</v>
          </cell>
          <cell r="BT77">
            <v>0.7</v>
          </cell>
          <cell r="BZ77" t="str">
            <v>a</v>
          </cell>
          <cell r="CB77">
            <v>18</v>
          </cell>
          <cell r="CC77">
            <v>0</v>
          </cell>
          <cell r="CD77">
            <v>0</v>
          </cell>
          <cell r="CE77">
            <v>0</v>
          </cell>
          <cell r="CF77">
            <v>18</v>
          </cell>
          <cell r="CG77">
            <v>159503.46498811324</v>
          </cell>
          <cell r="CH77">
            <v>1</v>
          </cell>
          <cell r="CI77">
            <v>159503.46498811324</v>
          </cell>
        </row>
        <row r="78">
          <cell r="D78" t="str">
            <v>47-01</v>
          </cell>
          <cell r="E78" t="str">
            <v>รถบรรทุกขนาด 6 ตันไม่ติดเครื่องยก</v>
          </cell>
          <cell r="F78" t="str">
            <v>C</v>
          </cell>
          <cell r="G78">
            <v>178072.68903952593</v>
          </cell>
          <cell r="H78" t="str">
            <v>4701</v>
          </cell>
          <cell r="I78">
            <v>1424581.5123162074</v>
          </cell>
          <cell r="J78">
            <v>8</v>
          </cell>
          <cell r="K78">
            <v>900</v>
          </cell>
          <cell r="L78">
            <v>5</v>
          </cell>
          <cell r="M78">
            <v>180</v>
          </cell>
          <cell r="N78">
            <v>178072.68903952593</v>
          </cell>
          <cell r="O78">
            <v>0.18822265637370381</v>
          </cell>
          <cell r="P78">
            <v>33517.314558628103</v>
          </cell>
          <cell r="Q78">
            <v>801327.10067786672</v>
          </cell>
          <cell r="R78">
            <v>4006.6355033893337</v>
          </cell>
          <cell r="S78">
            <v>0.2</v>
          </cell>
          <cell r="T78">
            <v>35614.537807905188</v>
          </cell>
          <cell r="V78">
            <v>4.4999999999999998E-2</v>
          </cell>
          <cell r="W78">
            <v>11137.5</v>
          </cell>
          <cell r="X78" t="str">
            <v>ดีเซล</v>
          </cell>
          <cell r="Y78" t="str">
            <v>2/8</v>
          </cell>
          <cell r="Z78">
            <v>11250</v>
          </cell>
          <cell r="AA78">
            <v>273598.67690944852</v>
          </cell>
          <cell r="AB78">
            <v>2735.9867690944852</v>
          </cell>
          <cell r="AC78">
            <v>16415.920614566912</v>
          </cell>
          <cell r="AD78">
            <v>16415.920614566912</v>
          </cell>
          <cell r="AE78">
            <v>35567.827998228313</v>
          </cell>
          <cell r="AF78">
            <v>1</v>
          </cell>
          <cell r="AG78">
            <v>1</v>
          </cell>
          <cell r="AH78">
            <v>251164.46709977166</v>
          </cell>
          <cell r="AI78">
            <v>58002.037807905188</v>
          </cell>
          <cell r="AJ78">
            <v>185</v>
          </cell>
          <cell r="AK78">
            <v>180</v>
          </cell>
          <cell r="AL78">
            <v>1679.8793114841251</v>
          </cell>
          <cell r="AM78">
            <v>310777.67262456316</v>
          </cell>
          <cell r="AN78">
            <v>309166.50490767683</v>
          </cell>
          <cell r="AO78">
            <v>29166.651406384608</v>
          </cell>
          <cell r="AP78">
            <v>8101.8476128846132</v>
          </cell>
          <cell r="AQ78">
            <v>1800.4105806410253</v>
          </cell>
          <cell r="AR78">
            <v>323359.93640306074</v>
          </cell>
          <cell r="AS78">
            <v>30505.654377647239</v>
          </cell>
          <cell r="AT78">
            <v>8473.7928826797888</v>
          </cell>
          <cell r="AU78">
            <v>1883.0650850399531</v>
          </cell>
          <cell r="AV78">
            <v>294973.07341229299</v>
          </cell>
          <cell r="AW78">
            <v>27827.648435121981</v>
          </cell>
          <cell r="AX78">
            <v>7729.9023430894385</v>
          </cell>
          <cell r="AY78">
            <v>1717.7560762420974</v>
          </cell>
          <cell r="AZ78">
            <v>237937.42929186646</v>
          </cell>
          <cell r="BA78">
            <v>22660.707551606331</v>
          </cell>
          <cell r="BB78">
            <v>6294.6409865573141</v>
          </cell>
          <cell r="BC78">
            <v>1398.8091081238476</v>
          </cell>
          <cell r="BD78">
            <v>231874.87868075763</v>
          </cell>
          <cell r="BE78">
            <v>21874.988554788455</v>
          </cell>
          <cell r="BF78">
            <v>6076.3857096634601</v>
          </cell>
          <cell r="BG78">
            <v>1350.3079354807689</v>
          </cell>
          <cell r="BH78">
            <v>154583.25245383842</v>
          </cell>
          <cell r="BI78">
            <v>14583.325703192304</v>
          </cell>
          <cell r="BJ78">
            <v>4050.9238064423066</v>
          </cell>
          <cell r="BK78">
            <v>900.20529032051263</v>
          </cell>
          <cell r="BL78">
            <v>324624.83015306067</v>
          </cell>
          <cell r="BM78">
            <v>293708.179662293</v>
          </cell>
          <cell r="BN78">
            <v>237937.42929186646</v>
          </cell>
          <cell r="BO78">
            <v>227237.38110714246</v>
          </cell>
          <cell r="BP78">
            <v>21641.655343537375</v>
          </cell>
          <cell r="BQ78">
            <v>6011.5709287603822</v>
          </cell>
          <cell r="BR78">
            <v>1335.9046508356405</v>
          </cell>
          <cell r="BS78">
            <v>0.73296127464950511</v>
          </cell>
          <cell r="BT78">
            <v>0.7</v>
          </cell>
          <cell r="BZ78" t="str">
            <v>a</v>
          </cell>
          <cell r="CB78">
            <v>0</v>
          </cell>
          <cell r="CC78">
            <v>0</v>
          </cell>
          <cell r="CD78">
            <v>0</v>
          </cell>
          <cell r="CE78">
            <v>17</v>
          </cell>
          <cell r="CF78">
            <v>17</v>
          </cell>
          <cell r="CG78">
            <v>277823.09245533135</v>
          </cell>
          <cell r="CH78">
            <v>0.5</v>
          </cell>
          <cell r="CI78">
            <v>138911.54622766568</v>
          </cell>
        </row>
        <row r="79">
          <cell r="D79" t="str">
            <v>48-01</v>
          </cell>
          <cell r="E79" t="str">
            <v>รถดูดกวาดล้างทำความสะอาดถนน ขนาดความจุไม่น้อยกว่า 2 ลบ.ม.</v>
          </cell>
          <cell r="F79" t="str">
            <v>C</v>
          </cell>
          <cell r="G79">
            <v>649693.07997751981</v>
          </cell>
          <cell r="H79" t="str">
            <v>4801</v>
          </cell>
          <cell r="I79">
            <v>7796316.9597302377</v>
          </cell>
          <cell r="J79">
            <v>12</v>
          </cell>
          <cell r="K79">
            <v>850</v>
          </cell>
          <cell r="L79">
            <v>5</v>
          </cell>
          <cell r="M79">
            <v>170</v>
          </cell>
          <cell r="N79">
            <v>649693.07997751981</v>
          </cell>
          <cell r="O79">
            <v>0.2786260722326796</v>
          </cell>
          <cell r="P79">
            <v>181021.43103088852</v>
          </cell>
          <cell r="Q79">
            <v>4223005.0198538788</v>
          </cell>
          <cell r="R79">
            <v>21115.025099269395</v>
          </cell>
          <cell r="S79">
            <v>0.2</v>
          </cell>
          <cell r="T79">
            <v>90957.031196852768</v>
          </cell>
          <cell r="U79">
            <v>54000</v>
          </cell>
          <cell r="V79">
            <v>4.4999999999999998E-2</v>
          </cell>
          <cell r="W79">
            <v>9466.875</v>
          </cell>
          <cell r="X79" t="str">
            <v>ดีเซล</v>
          </cell>
          <cell r="Y79" t="str">
            <v>3/12</v>
          </cell>
          <cell r="Z79">
            <v>11250</v>
          </cell>
          <cell r="AA79">
            <v>963503.44230453053</v>
          </cell>
          <cell r="AB79">
            <v>9635.0344230453047</v>
          </cell>
          <cell r="AC79">
            <v>57810.206538271828</v>
          </cell>
          <cell r="AD79">
            <v>57810.206538271828</v>
          </cell>
          <cell r="AE79">
            <v>125255.44749958896</v>
          </cell>
          <cell r="AF79">
            <v>1</v>
          </cell>
          <cell r="AG79">
            <v>1</v>
          </cell>
          <cell r="AH79">
            <v>977084.9836072668</v>
          </cell>
          <cell r="AI79">
            <v>165673.90619685277</v>
          </cell>
          <cell r="AJ79">
            <v>185</v>
          </cell>
          <cell r="AK79">
            <v>170</v>
          </cell>
          <cell r="AL79">
            <v>6256.0928413244228</v>
          </cell>
          <cell r="AM79">
            <v>1157377.1756450182</v>
          </cell>
          <cell r="AN79">
            <v>1142758.8898041195</v>
          </cell>
          <cell r="AO79">
            <v>107807.4424343509</v>
          </cell>
          <cell r="AP79">
            <v>29946.511787319694</v>
          </cell>
          <cell r="AQ79">
            <v>6654.780397182154</v>
          </cell>
          <cell r="AR79">
            <v>1196026.3308568255</v>
          </cell>
          <cell r="AS79">
            <v>112832.67272234203</v>
          </cell>
          <cell r="AT79">
            <v>31342.409089539451</v>
          </cell>
          <cell r="AU79">
            <v>6964.9797976754335</v>
          </cell>
          <cell r="AV79">
            <v>1089491.4487514135</v>
          </cell>
          <cell r="AW79">
            <v>102782.21214635977</v>
          </cell>
          <cell r="AX79">
            <v>28550.614485099937</v>
          </cell>
          <cell r="AY79">
            <v>6344.5809966888746</v>
          </cell>
          <cell r="AZ79">
            <v>882881.65781311155</v>
          </cell>
          <cell r="BA79">
            <v>84083.96741077253</v>
          </cell>
          <cell r="BB79">
            <v>23356.657614103478</v>
          </cell>
          <cell r="BC79">
            <v>5190.3683586896623</v>
          </cell>
          <cell r="BD79">
            <v>857069.16735308967</v>
          </cell>
          <cell r="BE79">
            <v>80855.581825763176</v>
          </cell>
          <cell r="BF79">
            <v>22459.883840489769</v>
          </cell>
          <cell r="BG79">
            <v>4991.0852978866151</v>
          </cell>
          <cell r="BH79">
            <v>571379.44490205974</v>
          </cell>
          <cell r="BI79">
            <v>53903.721217175451</v>
          </cell>
          <cell r="BJ79">
            <v>14973.255893659847</v>
          </cell>
          <cell r="BK79">
            <v>3327.390198591077</v>
          </cell>
          <cell r="BL79">
            <v>1199896.8342943254</v>
          </cell>
          <cell r="BM79">
            <v>1085620.9453139135</v>
          </cell>
          <cell r="BN79">
            <v>882881.65781311155</v>
          </cell>
          <cell r="BO79">
            <v>839927.78400602774</v>
          </cell>
          <cell r="BP79">
            <v>79993.122286288359</v>
          </cell>
          <cell r="BQ79">
            <v>22220.311746191212</v>
          </cell>
          <cell r="BR79">
            <v>4937.8470547091583</v>
          </cell>
          <cell r="BS79">
            <v>0.73579797244181033</v>
          </cell>
          <cell r="BT79">
            <v>0.7</v>
          </cell>
          <cell r="BZ79" t="str">
            <v>a</v>
          </cell>
          <cell r="CB79">
            <v>0</v>
          </cell>
          <cell r="CC79">
            <v>6</v>
          </cell>
          <cell r="CD79">
            <v>0</v>
          </cell>
          <cell r="CE79">
            <v>0</v>
          </cell>
          <cell r="CF79">
            <v>6</v>
          </cell>
          <cell r="CG79">
            <v>1028477.5074608012</v>
          </cell>
          <cell r="CH79">
            <v>0.5</v>
          </cell>
          <cell r="CI79">
            <v>514238.75373040058</v>
          </cell>
        </row>
        <row r="80">
          <cell r="D80" t="str">
            <v>48-02</v>
          </cell>
          <cell r="E80" t="str">
            <v>รถดูดกวาดล้างทำความสะอาดถนน ขนาดความจุไม่น้อยกว่า 6 ลบ.ม.</v>
          </cell>
          <cell r="F80" t="str">
            <v>C</v>
          </cell>
          <cell r="G80">
            <v>587216.89883780235</v>
          </cell>
          <cell r="H80" t="str">
            <v>4802</v>
          </cell>
          <cell r="I80">
            <v>7046602.7860536277</v>
          </cell>
          <cell r="J80">
            <v>12</v>
          </cell>
          <cell r="K80">
            <v>850</v>
          </cell>
          <cell r="L80">
            <v>5</v>
          </cell>
          <cell r="M80">
            <v>170</v>
          </cell>
          <cell r="N80">
            <v>587216.89883780235</v>
          </cell>
          <cell r="O80">
            <v>0.2786260722326796</v>
          </cell>
          <cell r="P80">
            <v>163613.93807183162</v>
          </cell>
          <cell r="Q80">
            <v>3816909.8424457149</v>
          </cell>
          <cell r="R80">
            <v>19084.549212228576</v>
          </cell>
          <cell r="S80">
            <v>0.2</v>
          </cell>
          <cell r="T80">
            <v>82210.365837292324</v>
          </cell>
          <cell r="U80">
            <v>54000</v>
          </cell>
          <cell r="V80">
            <v>4.4999999999999998E-2</v>
          </cell>
          <cell r="W80">
            <v>15778.125</v>
          </cell>
          <cell r="X80" t="str">
            <v>ดีเซล</v>
          </cell>
          <cell r="Y80" t="str">
            <v>3/12</v>
          </cell>
          <cell r="Z80">
            <v>22500</v>
          </cell>
          <cell r="AA80">
            <v>890403.87695915485</v>
          </cell>
          <cell r="AB80">
            <v>8904.0387695915488</v>
          </cell>
          <cell r="AC80">
            <v>53424.232617549285</v>
          </cell>
          <cell r="AD80">
            <v>53424.232617549285</v>
          </cell>
          <cell r="AE80">
            <v>115752.50400469013</v>
          </cell>
          <cell r="AF80">
            <v>1</v>
          </cell>
          <cell r="AG80">
            <v>1</v>
          </cell>
          <cell r="AH80">
            <v>885667.89012655267</v>
          </cell>
          <cell r="AI80">
            <v>174488.49083729234</v>
          </cell>
          <cell r="AJ80">
            <v>185</v>
          </cell>
          <cell r="AK80">
            <v>170</v>
          </cell>
          <cell r="AL80">
            <v>5813.7968879622586</v>
          </cell>
          <cell r="AM80">
            <v>1075552.4242730178</v>
          </cell>
          <cell r="AN80">
            <v>1060156.3809638449</v>
          </cell>
          <cell r="AO80">
            <v>100014.75292111746</v>
          </cell>
          <cell r="AP80">
            <v>27781.875811421516</v>
          </cell>
          <cell r="AQ80">
            <v>6173.7501803158921</v>
          </cell>
          <cell r="AR80">
            <v>1108301.4859495373</v>
          </cell>
          <cell r="AS80">
            <v>104556.74395750352</v>
          </cell>
          <cell r="AT80">
            <v>29043.539988195422</v>
          </cell>
          <cell r="AU80">
            <v>6454.1199973767607</v>
          </cell>
          <cell r="AV80">
            <v>1012011.2759781529</v>
          </cell>
          <cell r="AW80">
            <v>95472.761884731401</v>
          </cell>
          <cell r="AX80">
            <v>26520.21163464761</v>
          </cell>
          <cell r="AY80">
            <v>5893.3803632550243</v>
          </cell>
          <cell r="AZ80">
            <v>825269.62142872391</v>
          </cell>
          <cell r="BA80">
            <v>78597.106802735609</v>
          </cell>
          <cell r="BB80">
            <v>21832.529667426559</v>
          </cell>
          <cell r="BC80">
            <v>4851.6732594281239</v>
          </cell>
          <cell r="BD80">
            <v>795117.28572288365</v>
          </cell>
          <cell r="BE80">
            <v>75011.064690838088</v>
          </cell>
          <cell r="BF80">
            <v>20836.406858566137</v>
          </cell>
          <cell r="BG80">
            <v>4630.312635236919</v>
          </cell>
          <cell r="BH80">
            <v>530078.19048192247</v>
          </cell>
          <cell r="BI80">
            <v>50007.376460558728</v>
          </cell>
          <cell r="BJ80">
            <v>13890.937905710758</v>
          </cell>
          <cell r="BK80">
            <v>3086.875090157946</v>
          </cell>
          <cell r="BL80">
            <v>1113164.2000120373</v>
          </cell>
          <cell r="BM80">
            <v>1007148.5619156526</v>
          </cell>
          <cell r="BN80">
            <v>825269.62142872391</v>
          </cell>
          <cell r="BO80">
            <v>779214.94000842609</v>
          </cell>
          <cell r="BP80">
            <v>74210.94666746915</v>
          </cell>
          <cell r="BQ80">
            <v>20614.151852074763</v>
          </cell>
          <cell r="BR80">
            <v>4580.9226337943919</v>
          </cell>
          <cell r="BS80">
            <v>0.74137276550916731</v>
          </cell>
          <cell r="BT80">
            <v>0.7</v>
          </cell>
          <cell r="BZ80" t="str">
            <v>r</v>
          </cell>
          <cell r="CA80" t="str">
            <v>แยกพัฒนาออกมา เพิ่มกลุ่ม</v>
          </cell>
          <cell r="CB80">
            <v>5</v>
          </cell>
          <cell r="CC80">
            <v>0</v>
          </cell>
          <cell r="CD80">
            <v>0</v>
          </cell>
          <cell r="CE80">
            <v>1</v>
          </cell>
          <cell r="CF80">
            <v>6</v>
          </cell>
          <cell r="CG80">
            <v>956864.59442232514</v>
          </cell>
          <cell r="CH80">
            <v>0.5</v>
          </cell>
          <cell r="CI80">
            <v>478432.29721116257</v>
          </cell>
        </row>
        <row r="81">
          <cell r="D81" t="str">
            <v>48-03</v>
          </cell>
          <cell r="E81" t="str">
            <v>รถดูดกวาดล้างทำความสะอาดถนน ขนาดความจุไม่น้อยกว่า 6 ลบ.ม. (พัฒนาฯ)</v>
          </cell>
          <cell r="F81" t="str">
            <v>C</v>
          </cell>
          <cell r="G81">
            <v>331582.3</v>
          </cell>
          <cell r="H81" t="str">
            <v>4803</v>
          </cell>
          <cell r="I81">
            <v>3978987.5999999996</v>
          </cell>
          <cell r="J81">
            <v>12</v>
          </cell>
          <cell r="K81">
            <v>850</v>
          </cell>
          <cell r="L81">
            <v>5</v>
          </cell>
          <cell r="M81">
            <v>170</v>
          </cell>
          <cell r="N81">
            <v>331582.3</v>
          </cell>
          <cell r="O81">
            <v>0.2786260722326796</v>
          </cell>
          <cell r="P81">
            <v>92387.473870878035</v>
          </cell>
          <cell r="Q81">
            <v>2155284.9499999997</v>
          </cell>
          <cell r="R81">
            <v>10776.424749999998</v>
          </cell>
          <cell r="S81">
            <v>0.2</v>
          </cell>
          <cell r="T81">
            <v>46421.522000000004</v>
          </cell>
          <cell r="U81">
            <v>54000</v>
          </cell>
          <cell r="V81">
            <v>4.4999999999999998E-2</v>
          </cell>
          <cell r="W81">
            <v>15778.125</v>
          </cell>
          <cell r="X81" t="str">
            <v>ดีเซล</v>
          </cell>
          <cell r="Y81" t="str">
            <v>3/12</v>
          </cell>
          <cell r="Z81">
            <v>22500</v>
          </cell>
          <cell r="AA81">
            <v>519445.84562087804</v>
          </cell>
          <cell r="AB81">
            <v>5194.4584562087803</v>
          </cell>
          <cell r="AC81">
            <v>31166.750737252682</v>
          </cell>
          <cell r="AD81">
            <v>31166.750737252682</v>
          </cell>
          <cell r="AE81">
            <v>67527.959930714132</v>
          </cell>
          <cell r="AF81">
            <v>1</v>
          </cell>
          <cell r="AG81">
            <v>1</v>
          </cell>
          <cell r="AH81">
            <v>502274.15855159221</v>
          </cell>
          <cell r="AI81">
            <v>138699.647</v>
          </cell>
          <cell r="AJ81">
            <v>185</v>
          </cell>
          <cell r="AK81">
            <v>170</v>
          </cell>
          <cell r="AL81">
            <v>3530.8757281008166</v>
          </cell>
          <cell r="AM81">
            <v>653212.00969865103</v>
          </cell>
          <cell r="AN81">
            <v>640973.80555159226</v>
          </cell>
          <cell r="AO81">
            <v>60469.226938829459</v>
          </cell>
          <cell r="AP81">
            <v>16797.007483008183</v>
          </cell>
          <cell r="AQ81">
            <v>3732.6683295573739</v>
          </cell>
          <cell r="AR81">
            <v>668159.78176667192</v>
          </cell>
          <cell r="AS81">
            <v>63033.941676101123</v>
          </cell>
          <cell r="AT81">
            <v>17509.428243361424</v>
          </cell>
          <cell r="AU81">
            <v>3890.9840540803166</v>
          </cell>
          <cell r="AV81">
            <v>613787.8293365126</v>
          </cell>
          <cell r="AW81">
            <v>57904.512201557794</v>
          </cell>
          <cell r="AX81">
            <v>16084.586722654942</v>
          </cell>
          <cell r="AY81">
            <v>3574.3526050344317</v>
          </cell>
          <cell r="AZ81">
            <v>508340.88555159222</v>
          </cell>
          <cell r="BA81">
            <v>48413.41767158021</v>
          </cell>
          <cell r="BB81">
            <v>13448.171575438946</v>
          </cell>
          <cell r="BC81">
            <v>2988.4825723197659</v>
          </cell>
          <cell r="BD81">
            <v>480730.3541636942</v>
          </cell>
          <cell r="BE81">
            <v>45351.920204122092</v>
          </cell>
          <cell r="BF81">
            <v>12597.755612256136</v>
          </cell>
          <cell r="BG81">
            <v>2799.5012471680302</v>
          </cell>
          <cell r="BH81">
            <v>320486.90277579613</v>
          </cell>
          <cell r="BI81">
            <v>30234.613469414729</v>
          </cell>
          <cell r="BJ81">
            <v>8398.5037415040915</v>
          </cell>
          <cell r="BK81">
            <v>1866.334164778687</v>
          </cell>
          <cell r="BL81">
            <v>673022.49582917185</v>
          </cell>
          <cell r="BM81">
            <v>608925.11527401267</v>
          </cell>
          <cell r="BN81">
            <v>508340.88555159222</v>
          </cell>
          <cell r="BO81">
            <v>471115.74708042026</v>
          </cell>
          <cell r="BP81">
            <v>44868.166388611455</v>
          </cell>
          <cell r="BQ81">
            <v>12463.379552392071</v>
          </cell>
          <cell r="BR81">
            <v>2769.6399005315711</v>
          </cell>
          <cell r="BS81">
            <v>0.75531039259736799</v>
          </cell>
          <cell r="BT81">
            <v>0.7</v>
          </cell>
          <cell r="BZ81" t="str">
            <v>r</v>
          </cell>
          <cell r="CA81" t="str">
            <v>แยกพัฒนาออกมา เพิ่มกลุ่ม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582648.29036234622</v>
          </cell>
          <cell r="CH81">
            <v>0.5</v>
          </cell>
          <cell r="CI81">
            <v>291324.14518117311</v>
          </cell>
        </row>
        <row r="82">
          <cell r="D82" t="str">
            <v>52-01</v>
          </cell>
          <cell r="E82" t="str">
            <v xml:space="preserve">รถขูดไสผิวถนนได้กว้างไม่เกิน 0.5 เมตร (ขนาดไม่น้อยกว่า 130 แรงม้า) </v>
          </cell>
          <cell r="F82" t="str">
            <v>D</v>
          </cell>
          <cell r="G82">
            <v>447440.48512979544</v>
          </cell>
          <cell r="H82" t="str">
            <v>5201</v>
          </cell>
          <cell r="I82">
            <v>6711607.2769469321</v>
          </cell>
          <cell r="J82">
            <v>15</v>
          </cell>
          <cell r="K82">
            <v>850</v>
          </cell>
          <cell r="L82">
            <v>5</v>
          </cell>
          <cell r="M82">
            <v>170</v>
          </cell>
          <cell r="N82">
            <v>447440.48512979544</v>
          </cell>
          <cell r="O82">
            <v>0.34911650556459833</v>
          </cell>
          <cell r="P82">
            <v>156208.8586166428</v>
          </cell>
          <cell r="Q82">
            <v>3579523.8810383636</v>
          </cell>
          <cell r="R82">
            <v>17897.619405191817</v>
          </cell>
          <cell r="S82">
            <v>0.3</v>
          </cell>
          <cell r="T82">
            <v>93962.501877257047</v>
          </cell>
          <cell r="U82">
            <v>28500</v>
          </cell>
          <cell r="V82">
            <v>0.1</v>
          </cell>
          <cell r="W82">
            <v>42075</v>
          </cell>
          <cell r="X82" t="str">
            <v>ดีเซล</v>
          </cell>
          <cell r="Y82" t="str">
            <v>6/15</v>
          </cell>
          <cell r="Z82">
            <v>80000</v>
          </cell>
          <cell r="AA82">
            <v>837584.46502888715</v>
          </cell>
          <cell r="AB82">
            <v>8375.844650288871</v>
          </cell>
          <cell r="AC82">
            <v>50255.06790173323</v>
          </cell>
          <cell r="AD82">
            <v>50255.06790173323</v>
          </cell>
          <cell r="AE82">
            <v>108885.98045375533</v>
          </cell>
          <cell r="AF82">
            <v>1</v>
          </cell>
          <cell r="AG82">
            <v>1</v>
          </cell>
          <cell r="AH82">
            <v>730432.94360538549</v>
          </cell>
          <cell r="AI82">
            <v>244537.50187725705</v>
          </cell>
          <cell r="AJ82">
            <v>185</v>
          </cell>
          <cell r="AK82">
            <v>170</v>
          </cell>
          <cell r="AL82">
            <v>5386.7420750463625</v>
          </cell>
          <cell r="AM82">
            <v>996547.2838835771</v>
          </cell>
          <cell r="AN82">
            <v>974970.44548264251</v>
          </cell>
          <cell r="AO82">
            <v>91978.343913456847</v>
          </cell>
          <cell r="AP82">
            <v>25549.539975960233</v>
          </cell>
          <cell r="AQ82">
            <v>5677.6755502133856</v>
          </cell>
          <cell r="AR82">
            <v>1015396.7302567745</v>
          </cell>
          <cell r="AS82">
            <v>95792.144363846644</v>
          </cell>
          <cell r="AT82">
            <v>26608.9289899574</v>
          </cell>
          <cell r="AU82">
            <v>5913.0953311016447</v>
          </cell>
          <cell r="AV82">
            <v>934544.16070851032</v>
          </cell>
          <cell r="AW82">
            <v>88164.543463067021</v>
          </cell>
          <cell r="AX82">
            <v>24490.15096196306</v>
          </cell>
          <cell r="AY82">
            <v>5442.2557693251247</v>
          </cell>
          <cell r="AZ82">
            <v>795994.2514307244</v>
          </cell>
          <cell r="BA82">
            <v>75808.976326735661</v>
          </cell>
          <cell r="BB82">
            <v>21058.048979648793</v>
          </cell>
          <cell r="BC82">
            <v>4679.566439921954</v>
          </cell>
          <cell r="BD82">
            <v>731227.83411198191</v>
          </cell>
          <cell r="BE82">
            <v>68983.757935092639</v>
          </cell>
          <cell r="BF82">
            <v>19162.154981970176</v>
          </cell>
          <cell r="BG82">
            <v>4258.2566626600392</v>
          </cell>
          <cell r="BH82">
            <v>487485.22274132125</v>
          </cell>
          <cell r="BI82">
            <v>45989.171956728424</v>
          </cell>
          <cell r="BJ82">
            <v>12774.769987980117</v>
          </cell>
          <cell r="BK82">
            <v>2838.8377751066928</v>
          </cell>
          <cell r="BL82">
            <v>1023718.9677567746</v>
          </cell>
          <cell r="BM82">
            <v>926221.92320851039</v>
          </cell>
          <cell r="BN82">
            <v>795994.2514307244</v>
          </cell>
          <cell r="BO82">
            <v>716603.27742974216</v>
          </cell>
          <cell r="BP82">
            <v>68247.931183784967</v>
          </cell>
          <cell r="BQ82">
            <v>18957.758662162491</v>
          </cell>
          <cell r="BR82">
            <v>4212.8352582583311</v>
          </cell>
          <cell r="BS82">
            <v>0.77755153172061242</v>
          </cell>
          <cell r="BT82">
            <v>0.7</v>
          </cell>
          <cell r="BZ82" t="str">
            <v>a</v>
          </cell>
          <cell r="CB82">
            <v>4</v>
          </cell>
          <cell r="CC82">
            <v>0</v>
          </cell>
          <cell r="CD82">
            <v>0</v>
          </cell>
          <cell r="CE82">
            <v>0</v>
          </cell>
          <cell r="CF82">
            <v>4</v>
          </cell>
          <cell r="CG82">
            <v>864699.86206501559</v>
          </cell>
          <cell r="CH82">
            <v>0.6</v>
          </cell>
          <cell r="CI82">
            <v>518819.91723900934</v>
          </cell>
        </row>
        <row r="83">
          <cell r="D83" t="str">
            <v>52-03</v>
          </cell>
          <cell r="E83" t="str">
            <v xml:space="preserve">รถขูดไสผิวถนนได้กว้างไม่เกิน 0.5 เมตร (ขนาดไม่น้อยกว่า 85 แรงม้า) </v>
          </cell>
          <cell r="F83" t="str">
            <v>D</v>
          </cell>
          <cell r="G83">
            <v>239940.24744854326</v>
          </cell>
          <cell r="H83" t="str">
            <v>5203</v>
          </cell>
          <cell r="I83">
            <v>3599103.7117281491</v>
          </cell>
          <cell r="J83">
            <v>15</v>
          </cell>
          <cell r="K83">
            <v>850</v>
          </cell>
          <cell r="L83">
            <v>5</v>
          </cell>
          <cell r="M83">
            <v>170</v>
          </cell>
          <cell r="N83">
            <v>239940.24744854326</v>
          </cell>
          <cell r="O83">
            <v>0.34911650556459833</v>
          </cell>
          <cell r="P83">
            <v>83767.100733540457</v>
          </cell>
          <cell r="Q83">
            <v>1919521.9795883461</v>
          </cell>
          <cell r="R83">
            <v>9597.6098979417311</v>
          </cell>
          <cell r="S83">
            <v>0.3</v>
          </cell>
          <cell r="T83">
            <v>50387.451964194079</v>
          </cell>
          <cell r="U83">
            <v>28500</v>
          </cell>
          <cell r="V83">
            <v>0.1</v>
          </cell>
          <cell r="W83">
            <v>10051.25</v>
          </cell>
          <cell r="X83" t="str">
            <v>ดีเซล</v>
          </cell>
          <cell r="Y83" t="str">
            <v>6/15</v>
          </cell>
          <cell r="Z83">
            <v>80000</v>
          </cell>
          <cell r="AA83">
            <v>473743.66004421952</v>
          </cell>
          <cell r="AB83">
            <v>4737.4366004421954</v>
          </cell>
          <cell r="AC83">
            <v>28424.619602653169</v>
          </cell>
          <cell r="AD83">
            <v>28424.619602653169</v>
          </cell>
          <cell r="AE83">
            <v>61586.675805748535</v>
          </cell>
          <cell r="AF83">
            <v>1</v>
          </cell>
          <cell r="AG83">
            <v>1</v>
          </cell>
          <cell r="AH83">
            <v>394891.63388577406</v>
          </cell>
          <cell r="AI83">
            <v>168938.70196419407</v>
          </cell>
          <cell r="AJ83">
            <v>185</v>
          </cell>
          <cell r="AK83">
            <v>170</v>
          </cell>
          <cell r="AL83">
            <v>3128.3064427331478</v>
          </cell>
          <cell r="AM83">
            <v>578736.69190563238</v>
          </cell>
          <cell r="AN83">
            <v>563830.33584996813</v>
          </cell>
          <cell r="AO83">
            <v>53191.541117921523</v>
          </cell>
          <cell r="AP83">
            <v>14775.428088311533</v>
          </cell>
          <cell r="AQ83">
            <v>3283.4284640692294</v>
          </cell>
          <cell r="AR83">
            <v>585508.95701746654</v>
          </cell>
          <cell r="AS83">
            <v>55236.69405825156</v>
          </cell>
          <cell r="AT83">
            <v>15343.5261272921</v>
          </cell>
          <cell r="AU83">
            <v>3409.6724727315777</v>
          </cell>
          <cell r="AV83">
            <v>542151.71468246961</v>
          </cell>
          <cell r="AW83">
            <v>51146.388177591478</v>
          </cell>
          <cell r="AX83">
            <v>14207.330049330965</v>
          </cell>
          <cell r="AY83">
            <v>3157.1844554068812</v>
          </cell>
          <cell r="AZ83">
            <v>467854.23687055078</v>
          </cell>
          <cell r="BA83">
            <v>44557.546368623887</v>
          </cell>
          <cell r="BB83">
            <v>12377.096213506635</v>
          </cell>
          <cell r="BC83">
            <v>2750.4658252236968</v>
          </cell>
          <cell r="BD83">
            <v>422872.75188747607</v>
          </cell>
          <cell r="BE83">
            <v>39893.65583844114</v>
          </cell>
          <cell r="BF83">
            <v>11081.57106623365</v>
          </cell>
          <cell r="BG83">
            <v>2462.5713480519221</v>
          </cell>
          <cell r="BH83">
            <v>281915.16792498407</v>
          </cell>
          <cell r="BI83">
            <v>26595.770558960761</v>
          </cell>
          <cell r="BJ83">
            <v>7387.7140441557667</v>
          </cell>
          <cell r="BK83">
            <v>1641.7142320346147</v>
          </cell>
          <cell r="BL83">
            <v>592021.85264246655</v>
          </cell>
          <cell r="BM83">
            <v>535638.81905746972</v>
          </cell>
          <cell r="BN83">
            <v>467854.23687055078</v>
          </cell>
          <cell r="BO83">
            <v>414415.29684972658</v>
          </cell>
          <cell r="BP83">
            <v>39468.123509497767</v>
          </cell>
          <cell r="BQ83">
            <v>10963.367641527157</v>
          </cell>
          <cell r="BR83">
            <v>2436.3039203393682</v>
          </cell>
          <cell r="BS83">
            <v>0.79026514778517309</v>
          </cell>
          <cell r="BT83">
            <v>0.7</v>
          </cell>
          <cell r="BZ83" t="str">
            <v>a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504697.66468847159</v>
          </cell>
          <cell r="CH83">
            <v>0.6</v>
          </cell>
          <cell r="CI83">
            <v>302818.59881308296</v>
          </cell>
        </row>
        <row r="84">
          <cell r="D84" t="str">
            <v>52-02</v>
          </cell>
          <cell r="E84" t="str">
            <v>รถขูดไสผิวถนน ได้กว้างเกิน 1 เมตร ขึ้นไป</v>
          </cell>
          <cell r="F84" t="str">
            <v>D</v>
          </cell>
          <cell r="G84">
            <v>735035.68474308902</v>
          </cell>
          <cell r="H84" t="str">
            <v>5202</v>
          </cell>
          <cell r="I84">
            <v>11025535.271146335</v>
          </cell>
          <cell r="J84">
            <v>15</v>
          </cell>
          <cell r="K84">
            <v>850</v>
          </cell>
          <cell r="L84">
            <v>5</v>
          </cell>
          <cell r="M84">
            <v>170</v>
          </cell>
          <cell r="N84">
            <v>735035.68474308902</v>
          </cell>
          <cell r="O84">
            <v>0.34911650556459833</v>
          </cell>
          <cell r="P84">
            <v>256613.08972278898</v>
          </cell>
          <cell r="Q84">
            <v>5880285.4779447122</v>
          </cell>
          <cell r="R84">
            <v>29401.427389723562</v>
          </cell>
          <cell r="S84">
            <v>0.3</v>
          </cell>
          <cell r="T84">
            <v>154357.49379604869</v>
          </cell>
          <cell r="U84">
            <v>28500</v>
          </cell>
          <cell r="V84">
            <v>0.1</v>
          </cell>
          <cell r="W84">
            <v>105187.5</v>
          </cell>
          <cell r="X84" t="str">
            <v>ดีเซล</v>
          </cell>
          <cell r="Y84" t="str">
            <v>6/15</v>
          </cell>
          <cell r="Z84">
            <v>80000</v>
          </cell>
          <cell r="AA84">
            <v>1360595.1956516504</v>
          </cell>
          <cell r="AB84">
            <v>13605.951956516505</v>
          </cell>
          <cell r="AC84">
            <v>81635.711739099017</v>
          </cell>
          <cell r="AD84">
            <v>81635.711739099017</v>
          </cell>
          <cell r="AE84">
            <v>176877.37543471454</v>
          </cell>
          <cell r="AF84">
            <v>1</v>
          </cell>
          <cell r="AG84">
            <v>1</v>
          </cell>
          <cell r="AH84">
            <v>1197927.5772903163</v>
          </cell>
          <cell r="AI84">
            <v>368044.99379604869</v>
          </cell>
          <cell r="AJ84">
            <v>185</v>
          </cell>
          <cell r="AK84">
            <v>170</v>
          </cell>
          <cell r="AL84">
            <v>8640.2547533107409</v>
          </cell>
          <cell r="AM84">
            <v>1598447.129362487</v>
          </cell>
          <cell r="AN84">
            <v>1565972.571086365</v>
          </cell>
          <cell r="AO84">
            <v>147733.26142324199</v>
          </cell>
          <cell r="AP84">
            <v>41037.017062011662</v>
          </cell>
          <cell r="AQ84">
            <v>9119.3371248914809</v>
          </cell>
          <cell r="AR84">
            <v>1632383.1058906829</v>
          </cell>
          <cell r="AS84">
            <v>153998.40621610216</v>
          </cell>
          <cell r="AT84">
            <v>42777.335060028374</v>
          </cell>
          <cell r="AU84">
            <v>9506.0744577840833</v>
          </cell>
          <cell r="AV84">
            <v>1499562.0362820465</v>
          </cell>
          <cell r="AW84">
            <v>141468.11663038176</v>
          </cell>
          <cell r="AX84">
            <v>39296.699063994929</v>
          </cell>
          <cell r="AY84">
            <v>8732.5997919988731</v>
          </cell>
          <cell r="AZ84">
            <v>1271958.2971891295</v>
          </cell>
          <cell r="BA84">
            <v>121138.88544658376</v>
          </cell>
          <cell r="BB84">
            <v>33649.690401828826</v>
          </cell>
          <cell r="BC84">
            <v>7477.7089781841833</v>
          </cell>
          <cell r="BD84">
            <v>1174479.4283147738</v>
          </cell>
          <cell r="BE84">
            <v>110799.94606743149</v>
          </cell>
          <cell r="BF84">
            <v>30777.762796508745</v>
          </cell>
          <cell r="BG84">
            <v>6839.5028436686107</v>
          </cell>
          <cell r="BH84">
            <v>782986.28554318252</v>
          </cell>
          <cell r="BI84">
            <v>73866.630711620994</v>
          </cell>
          <cell r="BJ84">
            <v>20518.508531005831</v>
          </cell>
          <cell r="BK84">
            <v>4559.6685624457405</v>
          </cell>
          <cell r="BL84">
            <v>1644271.1996406834</v>
          </cell>
          <cell r="BM84">
            <v>1487673.9425320467</v>
          </cell>
          <cell r="BN84">
            <v>1271958.2971891295</v>
          </cell>
          <cell r="BO84">
            <v>1150989.8397484783</v>
          </cell>
          <cell r="BP84">
            <v>109618.07997604556</v>
          </cell>
          <cell r="BQ84">
            <v>30449.466660012655</v>
          </cell>
          <cell r="BR84">
            <v>6766.5481466694791</v>
          </cell>
          <cell r="BS84">
            <v>0.77356965047316162</v>
          </cell>
          <cell r="BT84">
            <v>0.7</v>
          </cell>
          <cell r="BZ84" t="str">
            <v>a</v>
          </cell>
          <cell r="CB84">
            <v>1</v>
          </cell>
          <cell r="CC84">
            <v>0</v>
          </cell>
          <cell r="CD84">
            <v>0</v>
          </cell>
          <cell r="CE84">
            <v>0</v>
          </cell>
          <cell r="CF84">
            <v>1</v>
          </cell>
          <cell r="CG84">
            <v>1384824.8732738094</v>
          </cell>
          <cell r="CH84">
            <v>0.6</v>
          </cell>
          <cell r="CI84">
            <v>830894.92396428564</v>
          </cell>
        </row>
        <row r="85">
          <cell r="D85" t="str">
            <v>53-01</v>
          </cell>
          <cell r="E85" t="str">
            <v>รถดูดล้างทำความสะอาดท่อระบายน้ำ (พัฒนาฯ)</v>
          </cell>
          <cell r="F85" t="str">
            <v>C</v>
          </cell>
          <cell r="G85">
            <v>582916.66666666663</v>
          </cell>
          <cell r="H85" t="str">
            <v>5301</v>
          </cell>
          <cell r="I85">
            <v>6995000</v>
          </cell>
          <cell r="J85">
            <v>12</v>
          </cell>
          <cell r="K85">
            <v>850</v>
          </cell>
          <cell r="L85">
            <v>5</v>
          </cell>
          <cell r="M85">
            <v>170</v>
          </cell>
          <cell r="N85">
            <v>582916.66666666663</v>
          </cell>
          <cell r="O85">
            <v>0.2786260722326796</v>
          </cell>
          <cell r="P85">
            <v>162415.78127229947</v>
          </cell>
          <cell r="Q85">
            <v>3788958.3333333335</v>
          </cell>
          <cell r="R85">
            <v>18944.791666666668</v>
          </cell>
          <cell r="S85">
            <v>0.2</v>
          </cell>
          <cell r="T85">
            <v>116583.33333333333</v>
          </cell>
          <cell r="V85">
            <v>4.4999999999999998E-2</v>
          </cell>
          <cell r="W85">
            <v>18933.75</v>
          </cell>
          <cell r="X85" t="str">
            <v>ดีเซล</v>
          </cell>
          <cell r="Y85" t="str">
            <v>3/12</v>
          </cell>
          <cell r="Z85">
            <v>37500</v>
          </cell>
          <cell r="AA85">
            <v>937294.3229389661</v>
          </cell>
          <cell r="AB85">
            <v>9372.9432293896607</v>
          </cell>
          <cell r="AC85">
            <v>56237.659376337964</v>
          </cell>
          <cell r="AD85">
            <v>56237.659376337964</v>
          </cell>
          <cell r="AE85">
            <v>121848.26198206558</v>
          </cell>
          <cell r="AF85">
            <v>1</v>
          </cell>
          <cell r="AG85">
            <v>1</v>
          </cell>
          <cell r="AH85">
            <v>886125.50158769835</v>
          </cell>
          <cell r="AI85">
            <v>173017.08333333331</v>
          </cell>
          <cell r="AJ85">
            <v>185</v>
          </cell>
          <cell r="AK85">
            <v>170</v>
          </cell>
          <cell r="AL85">
            <v>5807.6151251693282</v>
          </cell>
          <cell r="AM85">
            <v>1074408.7981563257</v>
          </cell>
          <cell r="AN85">
            <v>1059142.5849210317</v>
          </cell>
          <cell r="AO85">
            <v>99919.111785002999</v>
          </cell>
          <cell r="AP85">
            <v>27755.308829167498</v>
          </cell>
          <cell r="AQ85">
            <v>6167.8464064816662</v>
          </cell>
          <cell r="AR85">
            <v>1108911.2072920834</v>
          </cell>
          <cell r="AS85">
            <v>104614.2648388758</v>
          </cell>
          <cell r="AT85">
            <v>29059.518010798831</v>
          </cell>
          <cell r="AU85">
            <v>6457.6706690664068</v>
          </cell>
          <cell r="AV85">
            <v>1009373.9625499799</v>
          </cell>
          <cell r="AW85">
            <v>95223.958731130188</v>
          </cell>
          <cell r="AX85">
            <v>26451.099647536161</v>
          </cell>
          <cell r="AY85">
            <v>5878.0221438969247</v>
          </cell>
          <cell r="AZ85">
            <v>825975.9182543651</v>
          </cell>
          <cell r="BA85">
            <v>78664.373167082391</v>
          </cell>
          <cell r="BB85">
            <v>21851.214768633996</v>
          </cell>
          <cell r="BC85">
            <v>4855.8255041408884</v>
          </cell>
          <cell r="BD85">
            <v>794356.93869077379</v>
          </cell>
          <cell r="BE85">
            <v>74939.333838752253</v>
          </cell>
          <cell r="BF85">
            <v>20816.481621875624</v>
          </cell>
          <cell r="BG85">
            <v>4625.8848048612499</v>
          </cell>
          <cell r="BH85">
            <v>529571.29246051586</v>
          </cell>
          <cell r="BI85">
            <v>49959.555892501499</v>
          </cell>
          <cell r="BJ85">
            <v>13877.654414583749</v>
          </cell>
          <cell r="BK85">
            <v>3083.9232032408331</v>
          </cell>
          <cell r="BL85">
            <v>1112099.7141670834</v>
          </cell>
          <cell r="BM85">
            <v>1006185.4556749801</v>
          </cell>
          <cell r="BN85">
            <v>825975.9182543651</v>
          </cell>
          <cell r="BO85">
            <v>778469.79991695832</v>
          </cell>
          <cell r="BP85">
            <v>74139.98094447222</v>
          </cell>
          <cell r="BQ85">
            <v>20594.439151242284</v>
          </cell>
          <cell r="BR85">
            <v>4576.5420336093966</v>
          </cell>
          <cell r="BS85">
            <v>0.74271749891868899</v>
          </cell>
          <cell r="BT85">
            <v>0.7</v>
          </cell>
          <cell r="BZ85" t="str">
            <v>r</v>
          </cell>
          <cell r="CA85" t="str">
            <v>แยกพัฒนาออกมา เพิ่มกลุ่ม</v>
          </cell>
          <cell r="CB85">
            <v>2</v>
          </cell>
          <cell r="CC85">
            <v>0</v>
          </cell>
          <cell r="CD85">
            <v>0</v>
          </cell>
          <cell r="CE85">
            <v>0</v>
          </cell>
          <cell r="CF85">
            <v>2</v>
          </cell>
          <cell r="CG85">
            <v>956706.0160395843</v>
          </cell>
          <cell r="CH85">
            <v>0.5</v>
          </cell>
          <cell r="CI85">
            <v>478353.00801979215</v>
          </cell>
        </row>
        <row r="86">
          <cell r="D86" t="str">
            <v>54-01</v>
          </cell>
          <cell r="E86" t="str">
            <v>เครื่องกะเทาะสีจราจร (พัฒนาฯ)</v>
          </cell>
          <cell r="F86" t="str">
            <v>A</v>
          </cell>
          <cell r="G86">
            <v>16000</v>
          </cell>
          <cell r="H86" t="str">
            <v>5401</v>
          </cell>
          <cell r="I86">
            <v>80000</v>
          </cell>
          <cell r="J86">
            <v>5</v>
          </cell>
          <cell r="K86">
            <v>550</v>
          </cell>
          <cell r="L86">
            <v>3</v>
          </cell>
          <cell r="M86">
            <v>183.33333333333334</v>
          </cell>
          <cell r="N86">
            <v>16000</v>
          </cell>
          <cell r="O86">
            <v>0.12313556746516995</v>
          </cell>
          <cell r="P86">
            <v>1970.1690794427191</v>
          </cell>
          <cell r="Q86">
            <v>48000</v>
          </cell>
          <cell r="R86">
            <v>240</v>
          </cell>
          <cell r="S86">
            <v>0.2</v>
          </cell>
          <cell r="T86">
            <v>3200</v>
          </cell>
          <cell r="V86">
            <v>3.5000000000000003E-2</v>
          </cell>
          <cell r="W86">
            <v>1230.075</v>
          </cell>
          <cell r="X86" t="str">
            <v>เบนซิน</v>
          </cell>
          <cell r="AA86">
            <v>22640.24407944272</v>
          </cell>
          <cell r="AB86">
            <v>226.40244079442721</v>
          </cell>
          <cell r="AC86">
            <v>1358.4146447665632</v>
          </cell>
          <cell r="AD86">
            <v>1358.4146447665632</v>
          </cell>
          <cell r="AE86">
            <v>2943.231730327554</v>
          </cell>
          <cell r="AF86">
            <v>1</v>
          </cell>
          <cell r="AG86">
            <v>1</v>
          </cell>
          <cell r="AH86">
            <v>21153.400809770272</v>
          </cell>
          <cell r="AI86">
            <v>4430.0749999999998</v>
          </cell>
          <cell r="AJ86">
            <v>185</v>
          </cell>
          <cell r="AK86">
            <v>183.33333333333334</v>
          </cell>
          <cell r="AL86">
            <v>138.50675253438476</v>
          </cell>
          <cell r="AM86">
            <v>25623.74921886118</v>
          </cell>
          <cell r="AN86">
            <v>25583.475809770272</v>
          </cell>
          <cell r="AO86">
            <v>2413.5354537519124</v>
          </cell>
          <cell r="AP86">
            <v>670.42651493108679</v>
          </cell>
          <cell r="AQ86">
            <v>148.98366998468595</v>
          </cell>
          <cell r="AR86">
            <v>26793.150362758784</v>
          </cell>
          <cell r="AS86">
            <v>2527.6556945998855</v>
          </cell>
          <cell r="AT86">
            <v>702.12658183330154</v>
          </cell>
          <cell r="AU86">
            <v>156.02812929628922</v>
          </cell>
          <cell r="AV86">
            <v>24373.80125678176</v>
          </cell>
          <cell r="AW86">
            <v>2299.4152129039398</v>
          </cell>
          <cell r="AX86">
            <v>638.72644802887214</v>
          </cell>
          <cell r="AY86">
            <v>141.9392106730827</v>
          </cell>
          <cell r="AZ86">
            <v>19183.475809770272</v>
          </cell>
          <cell r="BA86">
            <v>1826.9976961685975</v>
          </cell>
          <cell r="BB86">
            <v>507.49936004683263</v>
          </cell>
          <cell r="BC86">
            <v>112.77763556596281</v>
          </cell>
          <cell r="BD86">
            <v>19187.606857327704</v>
          </cell>
          <cell r="BE86">
            <v>1810.1515903139343</v>
          </cell>
          <cell r="BF86">
            <v>502.81988619831509</v>
          </cell>
          <cell r="BG86">
            <v>111.73775248851446</v>
          </cell>
          <cell r="BH86">
            <v>12791.737904885136</v>
          </cell>
          <cell r="BI86">
            <v>1206.7677268759562</v>
          </cell>
          <cell r="BJ86">
            <v>335.21325746554339</v>
          </cell>
          <cell r="BK86">
            <v>74.491834992342973</v>
          </cell>
          <cell r="BL86">
            <v>26862.649600258788</v>
          </cell>
          <cell r="BM86">
            <v>24304.302019281757</v>
          </cell>
          <cell r="BN86">
            <v>19183.475809770272</v>
          </cell>
          <cell r="BO86">
            <v>18803.854720181149</v>
          </cell>
          <cell r="BP86">
            <v>1790.8433066839189</v>
          </cell>
          <cell r="BQ86">
            <v>497.45647407886634</v>
          </cell>
          <cell r="BR86">
            <v>110.54588312863696</v>
          </cell>
          <cell r="BS86">
            <v>0.71413193021679677</v>
          </cell>
          <cell r="BT86">
            <v>0.69999999999999984</v>
          </cell>
          <cell r="BZ86" t="str">
            <v>a</v>
          </cell>
          <cell r="CB86">
            <v>34</v>
          </cell>
          <cell r="CC86">
            <v>0</v>
          </cell>
          <cell r="CD86">
            <v>0</v>
          </cell>
          <cell r="CE86">
            <v>0</v>
          </cell>
          <cell r="CF86">
            <v>34</v>
          </cell>
          <cell r="CG86">
            <v>25583.475809770272</v>
          </cell>
          <cell r="CH86">
            <v>0.4</v>
          </cell>
          <cell r="CI86">
            <v>10233.39032390811</v>
          </cell>
        </row>
        <row r="87">
          <cell r="D87" t="str">
            <v>55-01</v>
          </cell>
          <cell r="E87" t="str">
            <v>ต้นแบบรถพ่วงบรรทุกขนาด 1 ตัน</v>
          </cell>
          <cell r="F87" t="str">
            <v>C</v>
          </cell>
          <cell r="G87">
            <v>40000</v>
          </cell>
          <cell r="H87" t="str">
            <v>5501</v>
          </cell>
          <cell r="I87">
            <v>80000</v>
          </cell>
          <cell r="J87">
            <v>2</v>
          </cell>
          <cell r="K87">
            <v>854</v>
          </cell>
          <cell r="L87">
            <v>7</v>
          </cell>
          <cell r="M87">
            <v>122</v>
          </cell>
          <cell r="N87">
            <v>40000</v>
          </cell>
          <cell r="O87">
            <v>6.0392156862745197E-2</v>
          </cell>
          <cell r="P87">
            <v>2415.6862745098078</v>
          </cell>
          <cell r="Q87">
            <v>60000</v>
          </cell>
          <cell r="R87">
            <v>300</v>
          </cell>
          <cell r="S87">
            <v>0.2</v>
          </cell>
          <cell r="T87">
            <v>8000</v>
          </cell>
          <cell r="V87">
            <v>4.4999999999999998E-2</v>
          </cell>
          <cell r="AA87">
            <v>50715.686274509804</v>
          </cell>
          <cell r="AB87">
            <v>507.15686274509807</v>
          </cell>
          <cell r="AC87">
            <v>3042.9411764705883</v>
          </cell>
          <cell r="AD87">
            <v>3042.9411764705883</v>
          </cell>
          <cell r="AE87">
            <v>6593.0392156862745</v>
          </cell>
          <cell r="AF87">
            <v>1</v>
          </cell>
          <cell r="AG87">
            <v>1</v>
          </cell>
          <cell r="AH87">
            <v>49308.725490196077</v>
          </cell>
          <cell r="AI87">
            <v>8000</v>
          </cell>
          <cell r="AJ87">
            <v>186</v>
          </cell>
          <cell r="AK87">
            <v>122</v>
          </cell>
          <cell r="AL87">
            <v>330.67444517027678</v>
          </cell>
          <cell r="AM87">
            <v>61505.446801671482</v>
          </cell>
          <cell r="AN87">
            <v>57308.725490196077</v>
          </cell>
          <cell r="AO87">
            <v>5406.4835368109507</v>
          </cell>
          <cell r="AP87">
            <v>1501.8009824474864</v>
          </cell>
          <cell r="AQ87">
            <v>333.73355165499697</v>
          </cell>
          <cell r="AR87">
            <v>60174.161764705888</v>
          </cell>
          <cell r="AS87">
            <v>5676.8077136514994</v>
          </cell>
          <cell r="AT87">
            <v>1576.8910315698608</v>
          </cell>
          <cell r="AU87">
            <v>350.42022923774687</v>
          </cell>
          <cell r="AV87">
            <v>54443.289215686273</v>
          </cell>
          <cell r="AW87">
            <v>5136.1593599704029</v>
          </cell>
          <cell r="AX87">
            <v>1426.7109333251119</v>
          </cell>
          <cell r="AY87">
            <v>317.04687407224708</v>
          </cell>
          <cell r="AZ87">
            <v>41308.725490196077</v>
          </cell>
          <cell r="BA87">
            <v>3934.1643323996263</v>
          </cell>
          <cell r="BB87">
            <v>1092.8234256665628</v>
          </cell>
          <cell r="BC87">
            <v>242.84965014812508</v>
          </cell>
          <cell r="BD87">
            <v>42981.544117647056</v>
          </cell>
          <cell r="BE87">
            <v>4054.862652608213</v>
          </cell>
          <cell r="BF87">
            <v>1126.3507368356147</v>
          </cell>
          <cell r="BG87">
            <v>250.30016374124773</v>
          </cell>
          <cell r="BH87">
            <v>28654.362745098038</v>
          </cell>
          <cell r="BI87">
            <v>2703.2417684054753</v>
          </cell>
          <cell r="BJ87">
            <v>750.90049122374319</v>
          </cell>
          <cell r="BK87">
            <v>166.86677582749849</v>
          </cell>
          <cell r="BL87">
            <v>60174.161764705881</v>
          </cell>
          <cell r="BM87">
            <v>54443.289215686273</v>
          </cell>
          <cell r="BN87">
            <v>41308.725490196077</v>
          </cell>
          <cell r="BO87">
            <v>42121.913235294116</v>
          </cell>
          <cell r="BP87">
            <v>4011.6107843137252</v>
          </cell>
          <cell r="BQ87">
            <v>1114.3363289760348</v>
          </cell>
          <cell r="BR87">
            <v>247.63029532800772</v>
          </cell>
          <cell r="CB87">
            <v>1</v>
          </cell>
          <cell r="CC87">
            <v>0</v>
          </cell>
          <cell r="CD87">
            <v>0</v>
          </cell>
          <cell r="CE87">
            <v>0</v>
          </cell>
          <cell r="CF87">
            <v>1</v>
          </cell>
          <cell r="CG87">
            <v>50251.997303921569</v>
          </cell>
          <cell r="CH87">
            <v>0.2</v>
          </cell>
          <cell r="CI87">
            <v>10050.399460784314</v>
          </cell>
        </row>
        <row r="88">
          <cell r="D88" t="str">
            <v>55-02</v>
          </cell>
          <cell r="E88" t="str">
            <v>ต้นแบบบุ้งกี๋ลอกทางระบายน้ำ</v>
          </cell>
          <cell r="F88" t="str">
            <v>A</v>
          </cell>
          <cell r="G88">
            <v>75000</v>
          </cell>
          <cell r="H88" t="str">
            <v>5502</v>
          </cell>
          <cell r="I88">
            <v>150000</v>
          </cell>
          <cell r="J88">
            <v>2</v>
          </cell>
          <cell r="K88">
            <v>550</v>
          </cell>
          <cell r="L88">
            <v>4</v>
          </cell>
          <cell r="M88">
            <v>137.5</v>
          </cell>
          <cell r="N88">
            <v>75000</v>
          </cell>
          <cell r="O88">
            <v>6.0392156862745197E-2</v>
          </cell>
          <cell r="P88">
            <v>4529.4117647058902</v>
          </cell>
          <cell r="Q88">
            <v>112500</v>
          </cell>
          <cell r="R88">
            <v>562.5</v>
          </cell>
          <cell r="S88">
            <v>0.2</v>
          </cell>
          <cell r="T88">
            <v>15000</v>
          </cell>
          <cell r="V88">
            <v>3.5000000000000003E-2</v>
          </cell>
          <cell r="AA88">
            <v>95091.911764705888</v>
          </cell>
          <cell r="AB88">
            <v>950.9191176470589</v>
          </cell>
          <cell r="AC88">
            <v>5705.5147058823532</v>
          </cell>
          <cell r="AD88">
            <v>5705.5147058823532</v>
          </cell>
          <cell r="AE88">
            <v>12361.948529411766</v>
          </cell>
          <cell r="AF88">
            <v>1</v>
          </cell>
          <cell r="AG88">
            <v>1</v>
          </cell>
          <cell r="AH88">
            <v>92453.86029411765</v>
          </cell>
          <cell r="AI88">
            <v>15000</v>
          </cell>
          <cell r="AJ88">
            <v>187</v>
          </cell>
          <cell r="AK88">
            <v>137.5</v>
          </cell>
          <cell r="AL88">
            <v>603.49657911292866</v>
          </cell>
          <cell r="AM88">
            <v>112853.86029411767</v>
          </cell>
          <cell r="AN88">
            <v>107453.86029411765</v>
          </cell>
          <cell r="AO88">
            <v>10137.156631520533</v>
          </cell>
          <cell r="AP88">
            <v>2815.8768420890369</v>
          </cell>
          <cell r="AQ88">
            <v>625.75040935311927</v>
          </cell>
          <cell r="AR88">
            <v>112826.55330882355</v>
          </cell>
          <cell r="AS88">
            <v>10644.014463096562</v>
          </cell>
          <cell r="AT88">
            <v>2956.6706841934897</v>
          </cell>
          <cell r="AU88">
            <v>657.0379298207755</v>
          </cell>
          <cell r="AV88">
            <v>102081.16727941178</v>
          </cell>
          <cell r="AW88">
            <v>9630.2987999445068</v>
          </cell>
          <cell r="AX88">
            <v>2675.0829999845851</v>
          </cell>
          <cell r="AY88">
            <v>594.46288888546337</v>
          </cell>
          <cell r="AZ88">
            <v>77453.86029411765</v>
          </cell>
          <cell r="BA88">
            <v>7376.5581232493005</v>
          </cell>
          <cell r="BB88">
            <v>2049.0439231248056</v>
          </cell>
          <cell r="BC88">
            <v>455.34309402773459</v>
          </cell>
          <cell r="BD88">
            <v>80590.395220588238</v>
          </cell>
          <cell r="BE88">
            <v>7602.8674736403991</v>
          </cell>
          <cell r="BF88">
            <v>2111.9076315667776</v>
          </cell>
          <cell r="BG88">
            <v>469.31280701483945</v>
          </cell>
          <cell r="BH88">
            <v>53726.930147058825</v>
          </cell>
          <cell r="BI88">
            <v>5068.5783157602664</v>
          </cell>
          <cell r="BJ88">
            <v>1407.9384210445185</v>
          </cell>
          <cell r="BK88">
            <v>312.87520467655963</v>
          </cell>
          <cell r="BL88">
            <v>112826.55330882354</v>
          </cell>
          <cell r="BM88">
            <v>102081.16727941176</v>
          </cell>
          <cell r="BN88">
            <v>77453.86029411765</v>
          </cell>
          <cell r="BO88">
            <v>78978.587316176476</v>
          </cell>
          <cell r="BP88">
            <v>7521.770220588236</v>
          </cell>
          <cell r="BQ88">
            <v>2089.3806168300657</v>
          </cell>
          <cell r="BR88">
            <v>464.30680374001463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107453.86029411767</v>
          </cell>
          <cell r="CH88">
            <v>0.2</v>
          </cell>
          <cell r="CI88">
            <v>21490.772058823535</v>
          </cell>
        </row>
        <row r="89">
          <cell r="D89" t="str">
            <v>55-03</v>
          </cell>
          <cell r="E89" t="str">
            <v>ต้นแบบรถบดเดินตามแบบบังคับวิทยุ</v>
          </cell>
          <cell r="F89" t="str">
            <v>A</v>
          </cell>
          <cell r="G89">
            <v>50000</v>
          </cell>
          <cell r="H89" t="str">
            <v>5503</v>
          </cell>
          <cell r="I89">
            <v>100000</v>
          </cell>
          <cell r="J89">
            <v>2</v>
          </cell>
          <cell r="K89">
            <v>500</v>
          </cell>
          <cell r="L89">
            <v>3</v>
          </cell>
          <cell r="M89">
            <v>166.66666666666666</v>
          </cell>
          <cell r="N89">
            <v>50000</v>
          </cell>
          <cell r="O89">
            <v>6.0392156862745197E-2</v>
          </cell>
          <cell r="P89">
            <v>3019.6078431372598</v>
          </cell>
          <cell r="Q89">
            <v>75000</v>
          </cell>
          <cell r="R89">
            <v>375</v>
          </cell>
          <cell r="S89">
            <v>0.2</v>
          </cell>
          <cell r="T89">
            <v>10000</v>
          </cell>
          <cell r="V89">
            <v>3.5000000000000003E-2</v>
          </cell>
          <cell r="AA89">
            <v>63394.607843137259</v>
          </cell>
          <cell r="AB89">
            <v>633.9460784313726</v>
          </cell>
          <cell r="AC89">
            <v>3803.6764705882356</v>
          </cell>
          <cell r="AD89">
            <v>3803.6764705882356</v>
          </cell>
          <cell r="AE89">
            <v>8241.2990196078445</v>
          </cell>
          <cell r="AF89">
            <v>1</v>
          </cell>
          <cell r="AG89">
            <v>1</v>
          </cell>
          <cell r="AH89">
            <v>61635.906862745105</v>
          </cell>
          <cell r="AI89">
            <v>10000</v>
          </cell>
          <cell r="AJ89">
            <v>188</v>
          </cell>
          <cell r="AK89">
            <v>166.66666666666666</v>
          </cell>
          <cell r="AL89">
            <v>387.85056841885694</v>
          </cell>
          <cell r="AM89">
            <v>72915.906862745105</v>
          </cell>
          <cell r="AN89">
            <v>71635.906862745105</v>
          </cell>
          <cell r="AO89">
            <v>6758.1044210136897</v>
          </cell>
          <cell r="AP89">
            <v>1877.2512280593583</v>
          </cell>
          <cell r="AQ89">
            <v>417.16693956874627</v>
          </cell>
          <cell r="AR89">
            <v>75217.702205882379</v>
          </cell>
          <cell r="AS89">
            <v>7096.0096420643758</v>
          </cell>
          <cell r="AT89">
            <v>1971.1137894623266</v>
          </cell>
          <cell r="AU89">
            <v>438.02528654718367</v>
          </cell>
          <cell r="AV89">
            <v>68054.111519607861</v>
          </cell>
          <cell r="AW89">
            <v>6420.1991999630063</v>
          </cell>
          <cell r="AX89">
            <v>1783.3886666563906</v>
          </cell>
          <cell r="AY89">
            <v>396.30859259030899</v>
          </cell>
          <cell r="AZ89">
            <v>51635.906862745105</v>
          </cell>
          <cell r="BA89">
            <v>4917.705415499534</v>
          </cell>
          <cell r="BB89">
            <v>1366.029282083204</v>
          </cell>
          <cell r="BC89">
            <v>303.56206268515643</v>
          </cell>
          <cell r="BD89">
            <v>53726.930147058825</v>
          </cell>
          <cell r="BE89">
            <v>5068.5783157602673</v>
          </cell>
          <cell r="BF89">
            <v>1407.9384210445187</v>
          </cell>
          <cell r="BG89">
            <v>312.87520467655969</v>
          </cell>
          <cell r="BH89">
            <v>35817.953431372553</v>
          </cell>
          <cell r="BI89">
            <v>3379.0522105068449</v>
          </cell>
          <cell r="BJ89">
            <v>938.62561402967913</v>
          </cell>
          <cell r="BK89">
            <v>208.58346978437314</v>
          </cell>
          <cell r="BL89">
            <v>75217.702205882364</v>
          </cell>
          <cell r="BM89">
            <v>68054.111519607846</v>
          </cell>
          <cell r="BN89">
            <v>51635.906862745105</v>
          </cell>
          <cell r="BO89">
            <v>52652.39154411765</v>
          </cell>
          <cell r="BP89">
            <v>5014.5134803921574</v>
          </cell>
          <cell r="BQ89">
            <v>1392.9204112200437</v>
          </cell>
          <cell r="BR89">
            <v>309.53786916000968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71635.90686274512</v>
          </cell>
          <cell r="CH89">
            <v>0.2</v>
          </cell>
          <cell r="CI89">
            <v>14327.181372549025</v>
          </cell>
        </row>
        <row r="90">
          <cell r="D90" t="str">
            <v>55-04</v>
          </cell>
          <cell r="E90" t="str">
            <v>ต้นแบบเครื่องย่อยกิ่งไม้แบบลากจูง</v>
          </cell>
          <cell r="F90" t="str">
            <v>A</v>
          </cell>
          <cell r="G90">
            <v>124612.5</v>
          </cell>
          <cell r="H90" t="str">
            <v>5504</v>
          </cell>
          <cell r="I90">
            <v>249225</v>
          </cell>
          <cell r="J90">
            <v>2</v>
          </cell>
          <cell r="K90">
            <v>550</v>
          </cell>
          <cell r="L90">
            <v>3</v>
          </cell>
          <cell r="M90">
            <v>183.33333333333334</v>
          </cell>
          <cell r="N90">
            <v>124612.5</v>
          </cell>
          <cell r="O90">
            <v>6.0392156862745197E-2</v>
          </cell>
          <cell r="P90">
            <v>7525.6176470588362</v>
          </cell>
          <cell r="Q90">
            <v>186918.75</v>
          </cell>
          <cell r="R90">
            <v>934.59375</v>
          </cell>
          <cell r="S90">
            <v>0.2</v>
          </cell>
          <cell r="T90">
            <v>24922.5</v>
          </cell>
          <cell r="V90">
            <v>3.5000000000000003E-2</v>
          </cell>
          <cell r="W90">
            <v>1732.5000000000002</v>
          </cell>
          <cell r="X90" t="str">
            <v>เบนซิน</v>
          </cell>
          <cell r="Y90" t="str">
            <v>2.5/10</v>
          </cell>
          <cell r="Z90">
            <v>800</v>
          </cell>
          <cell r="AA90">
            <v>160527.71139705883</v>
          </cell>
          <cell r="AB90">
            <v>1605.2771139705883</v>
          </cell>
          <cell r="AC90">
            <v>9631.6626838235297</v>
          </cell>
          <cell r="AD90">
            <v>9631.6626838235297</v>
          </cell>
          <cell r="AE90">
            <v>20868.60248161765</v>
          </cell>
          <cell r="AF90">
            <v>1</v>
          </cell>
          <cell r="AG90">
            <v>1</v>
          </cell>
          <cell r="AH90">
            <v>153941.31387867648</v>
          </cell>
          <cell r="AI90">
            <v>27455</v>
          </cell>
          <cell r="AJ90">
            <v>189</v>
          </cell>
          <cell r="AK90">
            <v>183.33333333333334</v>
          </cell>
          <cell r="AL90">
            <v>964.25885169092896</v>
          </cell>
          <cell r="AM90">
            <v>182244.92296958558</v>
          </cell>
          <cell r="AN90">
            <v>181396.31387867648</v>
          </cell>
          <cell r="AO90">
            <v>17112.859799875139</v>
          </cell>
          <cell r="AP90">
            <v>4753.5721666319832</v>
          </cell>
          <cell r="AQ90">
            <v>1056.349370362663</v>
          </cell>
          <cell r="AR90">
            <v>190323.04332261032</v>
          </cell>
          <cell r="AS90">
            <v>17955.004087038709</v>
          </cell>
          <cell r="AT90">
            <v>4987.5011352885303</v>
          </cell>
          <cell r="AU90">
            <v>1108.3335856196734</v>
          </cell>
          <cell r="AV90">
            <v>172469.58443474266</v>
          </cell>
          <cell r="AW90">
            <v>16270.715512711573</v>
          </cell>
          <cell r="AX90">
            <v>4519.643197975437</v>
          </cell>
          <cell r="AY90">
            <v>1004.3651551056527</v>
          </cell>
          <cell r="AZ90">
            <v>131551.31387867648</v>
          </cell>
          <cell r="BA90">
            <v>12528.69655987395</v>
          </cell>
          <cell r="BB90">
            <v>3480.1934888538749</v>
          </cell>
          <cell r="BC90">
            <v>773.37633085641664</v>
          </cell>
          <cell r="BD90">
            <v>136047.23540900735</v>
          </cell>
          <cell r="BE90">
            <v>12834.644849906355</v>
          </cell>
          <cell r="BF90">
            <v>3565.1791249739872</v>
          </cell>
          <cell r="BG90">
            <v>792.26202777199728</v>
          </cell>
          <cell r="BH90">
            <v>90698.156939338238</v>
          </cell>
          <cell r="BI90">
            <v>8556.4298999375696</v>
          </cell>
          <cell r="BJ90">
            <v>2376.7860833159916</v>
          </cell>
          <cell r="BK90">
            <v>528.17468518133148</v>
          </cell>
          <cell r="BL90">
            <v>190466.12957261031</v>
          </cell>
          <cell r="BM90">
            <v>172326.49818474264</v>
          </cell>
          <cell r="BN90">
            <v>131551.31387867648</v>
          </cell>
          <cell r="BO90">
            <v>133326.2907008272</v>
          </cell>
          <cell r="BP90">
            <v>12697.741971507352</v>
          </cell>
          <cell r="BQ90">
            <v>3527.1505476409311</v>
          </cell>
          <cell r="BR90">
            <v>783.81123280909583</v>
          </cell>
          <cell r="CB90">
            <v>1</v>
          </cell>
          <cell r="CC90">
            <v>0</v>
          </cell>
          <cell r="CD90">
            <v>0</v>
          </cell>
          <cell r="CE90">
            <v>0</v>
          </cell>
          <cell r="CF90">
            <v>1</v>
          </cell>
          <cell r="CG90">
            <v>181396.3138786765</v>
          </cell>
          <cell r="CH90">
            <v>0.2</v>
          </cell>
          <cell r="CI90">
            <v>36279.262775735304</v>
          </cell>
        </row>
        <row r="91">
          <cell r="D91" t="str">
            <v>55-05</v>
          </cell>
          <cell r="E91" t="str">
            <v>ต้นแบบรถกระบะเท 1.5 ตัน 3 ทิศทาง</v>
          </cell>
          <cell r="F91" t="str">
            <v>C</v>
          </cell>
          <cell r="G91">
            <v>180000</v>
          </cell>
          <cell r="H91" t="str">
            <v>5505</v>
          </cell>
          <cell r="I91">
            <v>360000</v>
          </cell>
          <cell r="J91">
            <v>2</v>
          </cell>
          <cell r="K91">
            <v>1100</v>
          </cell>
          <cell r="L91">
            <v>5</v>
          </cell>
          <cell r="M91">
            <v>220</v>
          </cell>
          <cell r="N91">
            <v>180000</v>
          </cell>
          <cell r="O91">
            <v>6.0392156862745197E-2</v>
          </cell>
          <cell r="P91">
            <v>10870.588235294135</v>
          </cell>
          <cell r="Q91">
            <v>270000</v>
          </cell>
          <cell r="R91">
            <v>1350</v>
          </cell>
          <cell r="S91">
            <v>0.2</v>
          </cell>
          <cell r="T91">
            <v>36000</v>
          </cell>
          <cell r="V91">
            <v>4.4999999999999998E-2</v>
          </cell>
          <cell r="W91">
            <v>8167.5</v>
          </cell>
          <cell r="X91" t="str">
            <v>ดีเซล</v>
          </cell>
          <cell r="Y91" t="str">
            <v>4/8</v>
          </cell>
          <cell r="Z91">
            <v>8000</v>
          </cell>
          <cell r="AA91">
            <v>244388.08823529413</v>
          </cell>
          <cell r="AB91">
            <v>2443.8808823529412</v>
          </cell>
          <cell r="AC91">
            <v>14663.285294117648</v>
          </cell>
          <cell r="AD91">
            <v>14663.285294117648</v>
          </cell>
          <cell r="AE91">
            <v>31770.451470588239</v>
          </cell>
          <cell r="AF91">
            <v>1</v>
          </cell>
          <cell r="AG91">
            <v>1</v>
          </cell>
          <cell r="AH91">
            <v>223991.03970588234</v>
          </cell>
          <cell r="AI91">
            <v>52167.5</v>
          </cell>
          <cell r="AJ91">
            <v>190</v>
          </cell>
          <cell r="AK91">
            <v>220</v>
          </cell>
          <cell r="AL91">
            <v>1416.0252089783282</v>
          </cell>
          <cell r="AM91">
            <v>269044.78970588237</v>
          </cell>
          <cell r="AN91">
            <v>276158.53970588231</v>
          </cell>
          <cell r="AO91">
            <v>26052.692425083238</v>
          </cell>
          <cell r="AP91">
            <v>7236.8590069675656</v>
          </cell>
          <cell r="AQ91">
            <v>1608.1908904372367</v>
          </cell>
          <cell r="AR91">
            <v>289053.00294117653</v>
          </cell>
          <cell r="AS91">
            <v>27269.151220865711</v>
          </cell>
          <cell r="AT91">
            <v>7574.7642280182527</v>
          </cell>
          <cell r="AU91">
            <v>1683.2809395596116</v>
          </cell>
          <cell r="AV91">
            <v>263264.07647058822</v>
          </cell>
          <cell r="AW91">
            <v>24836.233629300776</v>
          </cell>
          <cell r="AX91">
            <v>6898.9537859168822</v>
          </cell>
          <cell r="AY91">
            <v>1533.1008413148627</v>
          </cell>
          <cell r="AZ91">
            <v>204158.53970588231</v>
          </cell>
          <cell r="BA91">
            <v>19443.670448179269</v>
          </cell>
          <cell r="BB91">
            <v>5401.0195689386856</v>
          </cell>
          <cell r="BC91">
            <v>1200.2265708752634</v>
          </cell>
          <cell r="BD91">
            <v>207118.90477941174</v>
          </cell>
          <cell r="BE91">
            <v>19539.519318812429</v>
          </cell>
          <cell r="BF91">
            <v>5427.644255225674</v>
          </cell>
          <cell r="BG91">
            <v>1206.1431678279275</v>
          </cell>
          <cell r="BH91">
            <v>138079.26985294116</v>
          </cell>
          <cell r="BI91">
            <v>13026.346212541619</v>
          </cell>
          <cell r="BJ91">
            <v>3618.4295034837828</v>
          </cell>
          <cell r="BK91">
            <v>804.09544521861835</v>
          </cell>
          <cell r="BL91">
            <v>289966.46669117647</v>
          </cell>
          <cell r="BM91">
            <v>262350.61272058816</v>
          </cell>
          <cell r="BN91">
            <v>204158.53970588231</v>
          </cell>
          <cell r="BO91">
            <v>202976.52668382353</v>
          </cell>
          <cell r="BP91">
            <v>19331.097779411764</v>
          </cell>
          <cell r="BQ91">
            <v>5369.7493831699348</v>
          </cell>
          <cell r="BR91">
            <v>1193.27764070443</v>
          </cell>
          <cell r="CB91">
            <v>1</v>
          </cell>
          <cell r="CC91">
            <v>0</v>
          </cell>
          <cell r="CD91">
            <v>0</v>
          </cell>
          <cell r="CE91">
            <v>0</v>
          </cell>
          <cell r="CF91">
            <v>1</v>
          </cell>
          <cell r="CG91">
            <v>244403.26286764705</v>
          </cell>
          <cell r="CH91">
            <v>0.2</v>
          </cell>
          <cell r="CI91">
            <v>48880.652573529413</v>
          </cell>
        </row>
        <row r="92">
          <cell r="D92" t="str">
            <v>58-01</v>
          </cell>
          <cell r="E92" t="str">
            <v>อุปกรณ์อัดฉีดที่มีปั๊มลมขนาด 0-50 CFM</v>
          </cell>
          <cell r="F92" t="str">
            <v>A</v>
          </cell>
          <cell r="G92">
            <v>68867.800413653764</v>
          </cell>
          <cell r="H92" t="str">
            <v>5801</v>
          </cell>
          <cell r="I92">
            <v>550942.40330923011</v>
          </cell>
          <cell r="J92">
            <v>8</v>
          </cell>
          <cell r="K92">
            <v>1100</v>
          </cell>
          <cell r="L92">
            <v>6</v>
          </cell>
          <cell r="M92">
            <v>183.33333333333334</v>
          </cell>
          <cell r="N92">
            <v>68867.800413653764</v>
          </cell>
          <cell r="O92">
            <v>0.18822265637370381</v>
          </cell>
          <cell r="P92">
            <v>12962.480332471969</v>
          </cell>
          <cell r="Q92">
            <v>309905.10186144192</v>
          </cell>
          <cell r="R92">
            <v>1549.5255093072096</v>
          </cell>
          <cell r="S92">
            <v>0.2</v>
          </cell>
          <cell r="T92">
            <v>13773.560082730753</v>
          </cell>
          <cell r="V92">
            <v>3.5000000000000003E-2</v>
          </cell>
          <cell r="W92">
            <v>2117.5</v>
          </cell>
          <cell r="X92" t="str">
            <v>ดีเซล</v>
          </cell>
          <cell r="AA92">
            <v>99270.866338163687</v>
          </cell>
          <cell r="AB92">
            <v>992.70866338163694</v>
          </cell>
          <cell r="AC92">
            <v>5956.2519802898214</v>
          </cell>
          <cell r="AD92">
            <v>5956.2519802898214</v>
          </cell>
          <cell r="AE92">
            <v>12905.212623961281</v>
          </cell>
          <cell r="AF92">
            <v>1</v>
          </cell>
          <cell r="AG92">
            <v>1</v>
          </cell>
          <cell r="AH92">
            <v>96285.018879394207</v>
          </cell>
          <cell r="AI92">
            <v>15891.060082730753</v>
          </cell>
          <cell r="AJ92">
            <v>185</v>
          </cell>
          <cell r="AK92">
            <v>183.33333333333334</v>
          </cell>
          <cell r="AL92">
            <v>607.13807105240664</v>
          </cell>
          <cell r="AM92">
            <v>112320.54314469523</v>
          </cell>
          <cell r="AN92">
            <v>112176.07896212496</v>
          </cell>
          <cell r="AO92">
            <v>10582.648958691034</v>
          </cell>
          <cell r="AP92">
            <v>2939.6247107475092</v>
          </cell>
          <cell r="AQ92">
            <v>653.24993572166875</v>
          </cell>
          <cell r="AR92">
            <v>117665.24416023123</v>
          </cell>
          <cell r="AS92">
            <v>11100.494732097286</v>
          </cell>
          <cell r="AT92">
            <v>3083.4707589159125</v>
          </cell>
          <cell r="AU92">
            <v>685.21572420353607</v>
          </cell>
          <cell r="AV92">
            <v>106686.91376401874</v>
          </cell>
          <cell r="AW92">
            <v>10064.803185284787</v>
          </cell>
          <cell r="AX92">
            <v>2795.7786625791073</v>
          </cell>
          <cell r="AY92">
            <v>621.28414723980165</v>
          </cell>
          <cell r="AZ92">
            <v>84628.958796663443</v>
          </cell>
          <cell r="BA92">
            <v>8059.9008377774708</v>
          </cell>
          <cell r="BB92">
            <v>2238.861343827075</v>
          </cell>
          <cell r="BC92">
            <v>497.52474307268335</v>
          </cell>
          <cell r="BD92">
            <v>84132.059221593721</v>
          </cell>
          <cell r="BE92">
            <v>7936.9867190182758</v>
          </cell>
          <cell r="BF92">
            <v>2204.7185330606317</v>
          </cell>
          <cell r="BG92">
            <v>489.93745179125153</v>
          </cell>
          <cell r="BH92">
            <v>56088.039481062478</v>
          </cell>
          <cell r="BI92">
            <v>5291.3244793455169</v>
          </cell>
          <cell r="BJ92">
            <v>1469.8123553737546</v>
          </cell>
          <cell r="BK92">
            <v>326.62496786083437</v>
          </cell>
          <cell r="BL92">
            <v>117784.88291023122</v>
          </cell>
          <cell r="BM92">
            <v>106567.2750140187</v>
          </cell>
          <cell r="BN92">
            <v>84628.958796663443</v>
          </cell>
          <cell r="BO92">
            <v>82449.418037161842</v>
          </cell>
          <cell r="BP92">
            <v>7852.3255273487466</v>
          </cell>
          <cell r="BQ92">
            <v>2181.2015353746519</v>
          </cell>
          <cell r="BR92">
            <v>484.71145230547819</v>
          </cell>
          <cell r="BS92">
            <v>0.71850441844190405</v>
          </cell>
          <cell r="BT92">
            <v>0.7</v>
          </cell>
          <cell r="BZ92" t="str">
            <v>a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112176.07896212499</v>
          </cell>
          <cell r="CH92">
            <v>0.2</v>
          </cell>
          <cell r="CI92">
            <v>22435.215792424999</v>
          </cell>
        </row>
        <row r="93">
          <cell r="D93" t="str">
            <v>60-01</v>
          </cell>
          <cell r="E93" t="str">
            <v>รถฟาร์มแทรคเตอร์</v>
          </cell>
          <cell r="F93" t="str">
            <v>D</v>
          </cell>
          <cell r="G93">
            <v>112216.98518384935</v>
          </cell>
          <cell r="H93" t="str">
            <v>6001</v>
          </cell>
          <cell r="I93">
            <v>897735.88147079479</v>
          </cell>
          <cell r="J93">
            <v>8</v>
          </cell>
          <cell r="K93">
            <v>900</v>
          </cell>
          <cell r="L93">
            <v>6</v>
          </cell>
          <cell r="M93">
            <v>150</v>
          </cell>
          <cell r="N93">
            <v>112216.98518384935</v>
          </cell>
          <cell r="O93">
            <v>0.18822265637370381</v>
          </cell>
          <cell r="P93">
            <v>21121.779041552687</v>
          </cell>
          <cell r="Q93">
            <v>504976.43332732207</v>
          </cell>
          <cell r="R93">
            <v>2524.8821666366102</v>
          </cell>
          <cell r="S93">
            <v>0.3</v>
          </cell>
          <cell r="T93">
            <v>33665.095555154803</v>
          </cell>
          <cell r="V93">
            <v>0.1</v>
          </cell>
          <cell r="W93">
            <v>17820</v>
          </cell>
          <cell r="X93" t="str">
            <v>ดีเซล</v>
          </cell>
          <cell r="Y93" t="str">
            <v>2/8</v>
          </cell>
          <cell r="Z93">
            <v>15350</v>
          </cell>
          <cell r="AA93">
            <v>202698.74194719346</v>
          </cell>
          <cell r="AB93">
            <v>2026.9874194719346</v>
          </cell>
          <cell r="AC93">
            <v>12161.924516831607</v>
          </cell>
          <cell r="AD93">
            <v>12161.924516831607</v>
          </cell>
          <cell r="AE93">
            <v>26350.836453135147</v>
          </cell>
          <cell r="AF93">
            <v>1</v>
          </cell>
          <cell r="AG93">
            <v>1</v>
          </cell>
          <cell r="AH93">
            <v>162214.4828451738</v>
          </cell>
          <cell r="AI93">
            <v>66835.09555515481</v>
          </cell>
          <cell r="AJ93">
            <v>185</v>
          </cell>
          <cell r="AK93">
            <v>150</v>
          </cell>
          <cell r="AL93">
            <v>1322.4023461073771</v>
          </cell>
          <cell r="AM93">
            <v>244644.43402986476</v>
          </cell>
          <cell r="AN93">
            <v>229049.57840032861</v>
          </cell>
          <cell r="AO93">
            <v>21608.450792483833</v>
          </cell>
          <cell r="AP93">
            <v>6002.3474423566204</v>
          </cell>
          <cell r="AQ93">
            <v>1333.8549871903601</v>
          </cell>
          <cell r="AR93">
            <v>238627.95232034504</v>
          </cell>
          <cell r="AS93">
            <v>22512.070973617458</v>
          </cell>
          <cell r="AT93">
            <v>6253.3530482270717</v>
          </cell>
          <cell r="AU93">
            <v>1389.634010717127</v>
          </cell>
          <cell r="AV93">
            <v>219471.20448031218</v>
          </cell>
          <cell r="AW93">
            <v>20704.830611350208</v>
          </cell>
          <cell r="AX93">
            <v>5751.3418364861691</v>
          </cell>
          <cell r="AY93">
            <v>1278.075963663593</v>
          </cell>
          <cell r="AZ93">
            <v>184162.78432678885</v>
          </cell>
          <cell r="BA93">
            <v>17539.312793027511</v>
          </cell>
          <cell r="BB93">
            <v>4872.0313313965307</v>
          </cell>
          <cell r="BC93">
            <v>1082.673629199229</v>
          </cell>
          <cell r="BD93">
            <v>171787.18380024645</v>
          </cell>
          <cell r="BE93">
            <v>16206.338094362874</v>
          </cell>
          <cell r="BF93">
            <v>4501.7605817674648</v>
          </cell>
          <cell r="BG93">
            <v>1000.3912403927701</v>
          </cell>
          <cell r="BH93">
            <v>114524.7892001643</v>
          </cell>
          <cell r="BI93">
            <v>10804.225396241916</v>
          </cell>
          <cell r="BJ93">
            <v>3001.1737211783102</v>
          </cell>
          <cell r="BK93">
            <v>666.92749359518007</v>
          </cell>
          <cell r="BL93">
            <v>240502.05732034505</v>
          </cell>
          <cell r="BM93">
            <v>217597.09948031217</v>
          </cell>
          <cell r="BN93">
            <v>184162.78432678885</v>
          </cell>
          <cell r="BO93">
            <v>168351.44012424152</v>
          </cell>
          <cell r="BP93">
            <v>16033.470488023002</v>
          </cell>
          <cell r="BQ93">
            <v>4453.741802228612</v>
          </cell>
          <cell r="BR93">
            <v>989.72040049524708</v>
          </cell>
          <cell r="BS93">
            <v>0.76574307254880092</v>
          </cell>
          <cell r="BT93">
            <v>0.7</v>
          </cell>
          <cell r="BZ93" t="str">
            <v>a</v>
          </cell>
          <cell r="CB93">
            <v>18</v>
          </cell>
          <cell r="CC93">
            <v>0</v>
          </cell>
          <cell r="CD93">
            <v>0</v>
          </cell>
          <cell r="CE93">
            <v>0</v>
          </cell>
          <cell r="CF93">
            <v>18</v>
          </cell>
          <cell r="CG93">
            <v>201309.91834053025</v>
          </cell>
          <cell r="CH93">
            <v>0.6</v>
          </cell>
          <cell r="CI93">
            <v>120785.95100431814</v>
          </cell>
        </row>
        <row r="94">
          <cell r="D94" t="str">
            <v>61-01</v>
          </cell>
          <cell r="E94" t="str">
            <v>รถลาก(เฉพาะหัวลาก)</v>
          </cell>
          <cell r="F94" t="str">
            <v>C</v>
          </cell>
          <cell r="G94">
            <v>377367.92345931713</v>
          </cell>
          <cell r="H94" t="str">
            <v>6101</v>
          </cell>
          <cell r="I94">
            <v>4528415.0815118058</v>
          </cell>
          <cell r="J94">
            <v>12</v>
          </cell>
          <cell r="K94">
            <v>950</v>
          </cell>
          <cell r="L94">
            <v>7</v>
          </cell>
          <cell r="M94">
            <v>135.71428571428572</v>
          </cell>
          <cell r="N94">
            <v>377367.92345931713</v>
          </cell>
          <cell r="O94">
            <v>0.2786260722326796</v>
          </cell>
          <cell r="P94">
            <v>105144.542300072</v>
          </cell>
          <cell r="Q94">
            <v>2452891.5024855617</v>
          </cell>
          <cell r="R94">
            <v>12264.457512427809</v>
          </cell>
          <cell r="S94">
            <v>0.2</v>
          </cell>
          <cell r="T94">
            <v>75473.584691863434</v>
          </cell>
          <cell r="V94">
            <v>4.4999999999999998E-2</v>
          </cell>
          <cell r="W94">
            <v>23512.5</v>
          </cell>
          <cell r="X94" t="str">
            <v>ดีเซล</v>
          </cell>
          <cell r="Y94" t="str">
            <v>3/12</v>
          </cell>
          <cell r="Z94">
            <v>30000</v>
          </cell>
          <cell r="AA94">
            <v>623763.00796368031</v>
          </cell>
          <cell r="AB94">
            <v>6237.6300796368032</v>
          </cell>
          <cell r="AC94">
            <v>37425.780477820816</v>
          </cell>
          <cell r="AD94">
            <v>37425.780477820816</v>
          </cell>
          <cell r="AE94">
            <v>81089.191035278433</v>
          </cell>
          <cell r="AF94">
            <v>1</v>
          </cell>
          <cell r="AG94">
            <v>1</v>
          </cell>
          <cell r="AH94">
            <v>575866.1143070953</v>
          </cell>
          <cell r="AI94">
            <v>128986.08469186343</v>
          </cell>
          <cell r="AJ94">
            <v>185</v>
          </cell>
          <cell r="AK94">
            <v>135.71428571428572</v>
          </cell>
          <cell r="AL94">
            <v>4063.2135890054265</v>
          </cell>
          <cell r="AM94">
            <v>751694.5139660039</v>
          </cell>
          <cell r="AN94">
            <v>704852.19899895869</v>
          </cell>
          <cell r="AO94">
            <v>66495.490471599885</v>
          </cell>
          <cell r="AP94">
            <v>18470.969575444411</v>
          </cell>
          <cell r="AQ94">
            <v>4104.6599056543137</v>
          </cell>
          <cell r="AR94">
            <v>737071.35269890679</v>
          </cell>
          <cell r="AS94">
            <v>69535.033273481778</v>
          </cell>
          <cell r="AT94">
            <v>19315.287020411604</v>
          </cell>
          <cell r="AU94">
            <v>4292.2860045359121</v>
          </cell>
          <cell r="AV94">
            <v>672633.04529901082</v>
          </cell>
          <cell r="AW94">
            <v>63455.947669718007</v>
          </cell>
          <cell r="AX94">
            <v>17626.652130477225</v>
          </cell>
          <cell r="AY94">
            <v>3917.0338067727166</v>
          </cell>
          <cell r="AZ94">
            <v>553905.02961523179</v>
          </cell>
          <cell r="BA94">
            <v>52752.859963355411</v>
          </cell>
          <cell r="BB94">
            <v>14653.572212043169</v>
          </cell>
          <cell r="BC94">
            <v>3256.3493804540376</v>
          </cell>
          <cell r="BD94">
            <v>528639.14924921899</v>
          </cell>
          <cell r="BE94">
            <v>49871.617853699914</v>
          </cell>
          <cell r="BF94">
            <v>13853.227181583308</v>
          </cell>
          <cell r="BG94">
            <v>3078.4949292407355</v>
          </cell>
          <cell r="BH94">
            <v>352426.09949947934</v>
          </cell>
          <cell r="BI94">
            <v>33247.745235799943</v>
          </cell>
          <cell r="BJ94">
            <v>9235.4847877222055</v>
          </cell>
          <cell r="BK94">
            <v>2052.3299528271568</v>
          </cell>
          <cell r="BL94">
            <v>740094.8089489066</v>
          </cell>
          <cell r="BM94">
            <v>669609.58904901077</v>
          </cell>
          <cell r="BN94">
            <v>553905.02961523179</v>
          </cell>
          <cell r="BO94">
            <v>518066.36626423459</v>
          </cell>
          <cell r="BP94">
            <v>49339.653929927103</v>
          </cell>
          <cell r="BQ94">
            <v>13705.45942497975</v>
          </cell>
          <cell r="BR94">
            <v>3045.6576499954999</v>
          </cell>
          <cell r="BS94">
            <v>0.74842442200330495</v>
          </cell>
          <cell r="BT94">
            <v>0.7</v>
          </cell>
          <cell r="BZ94" t="str">
            <v>a</v>
          </cell>
          <cell r="CB94">
            <v>1</v>
          </cell>
          <cell r="CC94">
            <v>0</v>
          </cell>
          <cell r="CD94">
            <v>0</v>
          </cell>
          <cell r="CE94">
            <v>18</v>
          </cell>
          <cell r="CF94">
            <v>19</v>
          </cell>
          <cell r="CG94">
            <v>638536.930461279</v>
          </cell>
          <cell r="CH94">
            <v>1</v>
          </cell>
          <cell r="CI94">
            <v>638536.930461279</v>
          </cell>
        </row>
        <row r="95">
          <cell r="D95" t="str">
            <v>63-01</v>
          </cell>
          <cell r="E95" t="str">
            <v>รถแทรคเตอร์ตีนตะขาบขนาด D4 - D5</v>
          </cell>
          <cell r="F95" t="str">
            <v>D</v>
          </cell>
          <cell r="G95">
            <v>236538.29116037453</v>
          </cell>
          <cell r="H95" t="str">
            <v>6301</v>
          </cell>
          <cell r="I95">
            <v>2838459.4939244944</v>
          </cell>
          <cell r="J95">
            <v>12</v>
          </cell>
          <cell r="K95">
            <v>850</v>
          </cell>
          <cell r="L95">
            <v>5</v>
          </cell>
          <cell r="M95">
            <v>170</v>
          </cell>
          <cell r="N95">
            <v>236538.29116037453</v>
          </cell>
          <cell r="O95">
            <v>0.2786260722326796</v>
          </cell>
          <cell r="P95">
            <v>65905.734998645115</v>
          </cell>
          <cell r="Q95">
            <v>1537498.8925424346</v>
          </cell>
          <cell r="R95">
            <v>7687.4944627121731</v>
          </cell>
          <cell r="S95">
            <v>0.3</v>
          </cell>
          <cell r="T95">
            <v>49673.041143678645</v>
          </cell>
          <cell r="U95">
            <v>42933.333333333328</v>
          </cell>
          <cell r="V95">
            <v>0.1</v>
          </cell>
          <cell r="W95">
            <v>23375</v>
          </cell>
          <cell r="X95" t="str">
            <v>ดีเซล</v>
          </cell>
          <cell r="AA95">
            <v>383179.56176541053</v>
          </cell>
          <cell r="AB95">
            <v>3831.7956176541052</v>
          </cell>
          <cell r="AC95">
            <v>22990.773705924632</v>
          </cell>
          <cell r="AD95">
            <v>22990.773705924632</v>
          </cell>
          <cell r="AE95">
            <v>49813.343029503369</v>
          </cell>
          <cell r="AF95">
            <v>1</v>
          </cell>
          <cell r="AG95">
            <v>1</v>
          </cell>
          <cell r="AH95">
            <v>359944.86365123524</v>
          </cell>
          <cell r="AI95">
            <v>115981.37447701198</v>
          </cell>
          <cell r="AJ95">
            <v>185</v>
          </cell>
          <cell r="AK95">
            <v>170</v>
          </cell>
          <cell r="AL95">
            <v>2627.8912909048395</v>
          </cell>
          <cell r="AM95">
            <v>486159.88881739532</v>
          </cell>
          <cell r="AN95">
            <v>475926.23812824721</v>
          </cell>
          <cell r="AO95">
            <v>44898.701710212001</v>
          </cell>
          <cell r="AP95">
            <v>12471.86158617</v>
          </cell>
          <cell r="AQ95">
            <v>2771.5247969266666</v>
          </cell>
          <cell r="AR95">
            <v>496255.19586799294</v>
          </cell>
          <cell r="AS95">
            <v>46816.527912074809</v>
          </cell>
          <cell r="AT95">
            <v>13004.591086687447</v>
          </cell>
          <cell r="AU95">
            <v>2889.9091303749883</v>
          </cell>
          <cell r="AV95">
            <v>455597.28038850136</v>
          </cell>
          <cell r="AW95">
            <v>42980.875508349185</v>
          </cell>
          <cell r="AX95">
            <v>11939.132085652551</v>
          </cell>
          <cell r="AY95">
            <v>2653.1404634783448</v>
          </cell>
          <cell r="AZ95">
            <v>381310.92166409735</v>
          </cell>
          <cell r="BA95">
            <v>36315.325872771173</v>
          </cell>
          <cell r="BB95">
            <v>10087.590520214215</v>
          </cell>
          <cell r="BC95">
            <v>2241.6867822698255</v>
          </cell>
          <cell r="BD95">
            <v>356944.6785961854</v>
          </cell>
          <cell r="BE95">
            <v>33674.026282659004</v>
          </cell>
          <cell r="BF95">
            <v>9353.8961896274996</v>
          </cell>
          <cell r="BG95">
            <v>2078.6435976949997</v>
          </cell>
          <cell r="BH95">
            <v>237963.1190641236</v>
          </cell>
          <cell r="BI95">
            <v>22449.350855106</v>
          </cell>
          <cell r="BJ95">
            <v>6235.930793085</v>
          </cell>
          <cell r="BK95">
            <v>1385.7623984633333</v>
          </cell>
          <cell r="BL95">
            <v>499722.55003465957</v>
          </cell>
          <cell r="BM95">
            <v>452129.92622183484</v>
          </cell>
          <cell r="BN95">
            <v>381310.92166409735</v>
          </cell>
          <cell r="BO95">
            <v>349805.78502426168</v>
          </cell>
          <cell r="BP95">
            <v>33314.836668977303</v>
          </cell>
          <cell r="BQ95">
            <v>9254.1212969381395</v>
          </cell>
          <cell r="BR95">
            <v>2056.4713993195865</v>
          </cell>
          <cell r="BS95">
            <v>0.76304525708845949</v>
          </cell>
          <cell r="BT95">
            <v>0.7</v>
          </cell>
          <cell r="BZ95" t="str">
            <v>a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417475.62608751166</v>
          </cell>
          <cell r="CH95">
            <v>0.4</v>
          </cell>
          <cell r="CI95">
            <v>166990.25043500468</v>
          </cell>
        </row>
        <row r="96">
          <cell r="D96" t="str">
            <v>63-02</v>
          </cell>
          <cell r="E96" t="str">
            <v>รถแทรคเตอร์ตีนตะขาบขนาด D6</v>
          </cell>
          <cell r="F96" t="str">
            <v>D</v>
          </cell>
          <cell r="G96">
            <v>802816.47771071875</v>
          </cell>
          <cell r="H96" t="str">
            <v>6302</v>
          </cell>
          <cell r="I96">
            <v>9633797.7325286251</v>
          </cell>
          <cell r="J96">
            <v>12</v>
          </cell>
          <cell r="K96">
            <v>850</v>
          </cell>
          <cell r="L96">
            <v>5</v>
          </cell>
          <cell r="M96">
            <v>170</v>
          </cell>
          <cell r="N96">
            <v>802816.47771071875</v>
          </cell>
          <cell r="O96">
            <v>0.2786260722326796</v>
          </cell>
          <cell r="P96">
            <v>223685.60190821215</v>
          </cell>
          <cell r="Q96">
            <v>5218307.1051196717</v>
          </cell>
          <cell r="R96">
            <v>26091.53552559836</v>
          </cell>
          <cell r="S96">
            <v>0.3</v>
          </cell>
          <cell r="T96">
            <v>168591.46031925094</v>
          </cell>
          <cell r="U96">
            <v>52066.666666666664</v>
          </cell>
          <cell r="V96">
            <v>0.1</v>
          </cell>
          <cell r="W96">
            <v>51425</v>
          </cell>
          <cell r="X96" t="str">
            <v>ดีเซล</v>
          </cell>
          <cell r="AA96">
            <v>1272610.0754637802</v>
          </cell>
          <cell r="AB96">
            <v>12726.100754637802</v>
          </cell>
          <cell r="AC96">
            <v>76356.604527826814</v>
          </cell>
          <cell r="AD96">
            <v>76356.604527826814</v>
          </cell>
          <cell r="AE96">
            <v>165439.30981029145</v>
          </cell>
          <cell r="AF96">
            <v>1</v>
          </cell>
          <cell r="AG96">
            <v>1</v>
          </cell>
          <cell r="AH96">
            <v>1218032.9249548209</v>
          </cell>
          <cell r="AI96">
            <v>272083.12698591762</v>
          </cell>
          <cell r="AJ96">
            <v>185</v>
          </cell>
          <cell r="AK96">
            <v>170</v>
          </cell>
          <cell r="AL96">
            <v>8184.4507387826488</v>
          </cell>
          <cell r="AM96">
            <v>1514123.3866747899</v>
          </cell>
          <cell r="AN96">
            <v>1490116.0519407385</v>
          </cell>
          <cell r="AO96">
            <v>140576.98603214516</v>
          </cell>
          <cell r="AP96">
            <v>39049.162786706984</v>
          </cell>
          <cell r="AQ96">
            <v>8677.5917303793303</v>
          </cell>
          <cell r="AR96">
            <v>1559113.0087044414</v>
          </cell>
          <cell r="AS96">
            <v>147086.13289664543</v>
          </cell>
          <cell r="AT96">
            <v>40857.259137957066</v>
          </cell>
          <cell r="AU96">
            <v>9079.3909195460146</v>
          </cell>
          <cell r="AV96">
            <v>1421119.0951770346</v>
          </cell>
          <cell r="AW96">
            <v>134067.83916764479</v>
          </cell>
          <cell r="AX96">
            <v>37241.066435456887</v>
          </cell>
          <cell r="AY96">
            <v>8275.7925412126424</v>
          </cell>
          <cell r="AZ96">
            <v>1168989.460856451</v>
          </cell>
          <cell r="BA96">
            <v>111332.32960537628</v>
          </cell>
          <cell r="BB96">
            <v>30925.647112604522</v>
          </cell>
          <cell r="BC96">
            <v>6872.3660250232269</v>
          </cell>
          <cell r="BD96">
            <v>1117587.0389555539</v>
          </cell>
          <cell r="BE96">
            <v>105432.73952410887</v>
          </cell>
          <cell r="BF96">
            <v>29286.872090030236</v>
          </cell>
          <cell r="BG96">
            <v>6508.1937977844973</v>
          </cell>
          <cell r="BH96">
            <v>745058.02597036923</v>
          </cell>
          <cell r="BI96">
            <v>70288.493016072578</v>
          </cell>
          <cell r="BJ96">
            <v>19524.581393353492</v>
          </cell>
          <cell r="BK96">
            <v>4338.7958651896652</v>
          </cell>
          <cell r="BL96">
            <v>1564621.8545377755</v>
          </cell>
          <cell r="BM96">
            <v>1415610.2493437014</v>
          </cell>
          <cell r="BN96">
            <v>1168989.460856451</v>
          </cell>
          <cell r="BO96">
            <v>1095235.2981764427</v>
          </cell>
          <cell r="BP96">
            <v>104308.12363585169</v>
          </cell>
          <cell r="BQ96">
            <v>28974.478787736582</v>
          </cell>
          <cell r="BR96">
            <v>6438.7730639414622</v>
          </cell>
          <cell r="BS96">
            <v>0.74713865044521999</v>
          </cell>
          <cell r="BT96">
            <v>0.7</v>
          </cell>
          <cell r="BZ96" t="str">
            <v>a</v>
          </cell>
          <cell r="CA96" t="str">
            <v>ห่างค่อนข้างเยอะ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1291733.3112505069</v>
          </cell>
          <cell r="CH96">
            <v>0.4</v>
          </cell>
          <cell r="CI96">
            <v>516693.32450020278</v>
          </cell>
        </row>
        <row r="97">
          <cell r="D97" t="str">
            <v>63-03</v>
          </cell>
          <cell r="E97" t="str">
            <v>รถแทรคเตอร์ตีนตะขาบขนาด D7</v>
          </cell>
          <cell r="F97" t="str">
            <v>D</v>
          </cell>
          <cell r="G97">
            <v>592368.9243469761</v>
          </cell>
          <cell r="H97" t="str">
            <v>6303</v>
          </cell>
          <cell r="I97">
            <v>7108427.0921637136</v>
          </cell>
          <cell r="J97">
            <v>12</v>
          </cell>
          <cell r="K97">
            <v>850</v>
          </cell>
          <cell r="L97">
            <v>5</v>
          </cell>
          <cell r="M97">
            <v>170</v>
          </cell>
          <cell r="N97">
            <v>592368.9243469761</v>
          </cell>
          <cell r="O97">
            <v>0.2786260722326796</v>
          </cell>
          <cell r="P97">
            <v>165049.42670349529</v>
          </cell>
          <cell r="Q97">
            <v>3850398.0082553453</v>
          </cell>
          <cell r="R97">
            <v>19251.990041276727</v>
          </cell>
          <cell r="S97">
            <v>0.3</v>
          </cell>
          <cell r="T97">
            <v>124397.47411286496</v>
          </cell>
          <cell r="U97">
            <v>52666.666666666664</v>
          </cell>
          <cell r="V97">
            <v>0.1</v>
          </cell>
          <cell r="W97">
            <v>58437.5</v>
          </cell>
          <cell r="X97" t="str">
            <v>ดีเซล</v>
          </cell>
          <cell r="AA97">
            <v>959505.31520461303</v>
          </cell>
          <cell r="AB97">
            <v>9595.05315204613</v>
          </cell>
          <cell r="AC97">
            <v>57570.31891227678</v>
          </cell>
          <cell r="AD97">
            <v>57570.31891227678</v>
          </cell>
          <cell r="AE97">
            <v>124735.69097659968</v>
          </cell>
          <cell r="AF97">
            <v>1</v>
          </cell>
          <cell r="AG97">
            <v>1</v>
          </cell>
          <cell r="AH97">
            <v>901406.03206834779</v>
          </cell>
          <cell r="AI97">
            <v>235501.64077953162</v>
          </cell>
          <cell r="AJ97">
            <v>185</v>
          </cell>
          <cell r="AK97">
            <v>170</v>
          </cell>
          <cell r="AL97">
            <v>6257.7688074986472</v>
          </cell>
          <cell r="AM97">
            <v>1157687.2293872498</v>
          </cell>
          <cell r="AN97">
            <v>1136907.6728478794</v>
          </cell>
          <cell r="AO97">
            <v>107255.4408347056</v>
          </cell>
          <cell r="AP97">
            <v>29793.178009640444</v>
          </cell>
          <cell r="AQ97">
            <v>6620.7062243645432</v>
          </cell>
          <cell r="AR97">
            <v>1187818.0044069402</v>
          </cell>
          <cell r="AS97">
            <v>112058.30230254153</v>
          </cell>
          <cell r="AT97">
            <v>31127.306195150424</v>
          </cell>
          <cell r="AU97">
            <v>6917.1791544778716</v>
          </cell>
          <cell r="AV97">
            <v>1085997.3412888187</v>
          </cell>
          <cell r="AW97">
            <v>102452.5793668697</v>
          </cell>
          <cell r="AX97">
            <v>28459.04982413047</v>
          </cell>
          <cell r="AY97">
            <v>6324.2332942512157</v>
          </cell>
          <cell r="AZ97">
            <v>899960.10310908896</v>
          </cell>
          <cell r="BA97">
            <v>85710.486010389432</v>
          </cell>
          <cell r="BB97">
            <v>23808.468336219285</v>
          </cell>
          <cell r="BC97">
            <v>5290.7707413820635</v>
          </cell>
          <cell r="BD97">
            <v>852680.75463590957</v>
          </cell>
          <cell r="BE97">
            <v>80441.580626029201</v>
          </cell>
          <cell r="BF97">
            <v>22344.883507230334</v>
          </cell>
          <cell r="BG97">
            <v>4965.5296682734079</v>
          </cell>
          <cell r="BH97">
            <v>568453.83642393968</v>
          </cell>
          <cell r="BI97">
            <v>53627.720417352801</v>
          </cell>
          <cell r="BJ97">
            <v>14896.589004820222</v>
          </cell>
          <cell r="BK97">
            <v>3310.3531121822716</v>
          </cell>
          <cell r="BL97">
            <v>1193753.0564902734</v>
          </cell>
          <cell r="BM97">
            <v>1080062.2892054853</v>
          </cell>
          <cell r="BN97">
            <v>899960.10310908896</v>
          </cell>
          <cell r="BO97">
            <v>835627.13954319141</v>
          </cell>
          <cell r="BP97">
            <v>79583.537099351568</v>
          </cell>
          <cell r="BQ97">
            <v>22106.538083153213</v>
          </cell>
          <cell r="BR97">
            <v>4912.5640184784916</v>
          </cell>
          <cell r="BS97">
            <v>0.75389134981990447</v>
          </cell>
          <cell r="BT97">
            <v>0.7</v>
          </cell>
          <cell r="BZ97" t="str">
            <v>a</v>
          </cell>
          <cell r="CA97" t="str">
            <v>ห่างค่อนข้างเยอะ</v>
          </cell>
          <cell r="CB97">
            <v>0</v>
          </cell>
          <cell r="CC97">
            <v>0</v>
          </cell>
          <cell r="CD97">
            <v>0</v>
          </cell>
          <cell r="CE97">
            <v>1</v>
          </cell>
          <cell r="CF97">
            <v>1</v>
          </cell>
          <cell r="CG97">
            <v>990528.30225152476</v>
          </cell>
          <cell r="CH97">
            <v>0.4</v>
          </cell>
          <cell r="CI97">
            <v>396211.32090060995</v>
          </cell>
        </row>
        <row r="98">
          <cell r="D98" t="str">
            <v>63-04</v>
          </cell>
          <cell r="E98" t="str">
            <v>รถแทรคเตอร์ตีนตะขาบขนาด D8</v>
          </cell>
          <cell r="F98" t="str">
            <v>D</v>
          </cell>
          <cell r="G98">
            <v>1679648.4458735266</v>
          </cell>
          <cell r="H98" t="str">
            <v>6304</v>
          </cell>
          <cell r="I98">
            <v>20155781.350482319</v>
          </cell>
          <cell r="J98">
            <v>12</v>
          </cell>
          <cell r="K98">
            <v>850</v>
          </cell>
          <cell r="L98">
            <v>5</v>
          </cell>
          <cell r="M98">
            <v>170</v>
          </cell>
          <cell r="N98">
            <v>1679648.4458735266</v>
          </cell>
          <cell r="O98">
            <v>0.2786260722326796</v>
          </cell>
          <cell r="P98">
            <v>467993.84920546529</v>
          </cell>
          <cell r="Q98">
            <v>10917714.898177924</v>
          </cell>
          <cell r="R98">
            <v>54588.574490889616</v>
          </cell>
          <cell r="S98">
            <v>0.3</v>
          </cell>
          <cell r="T98">
            <v>352726.17363344057</v>
          </cell>
          <cell r="U98">
            <v>58666.666666666664</v>
          </cell>
          <cell r="V98">
            <v>0.1</v>
          </cell>
          <cell r="W98">
            <v>70125</v>
          </cell>
          <cell r="X98" t="str">
            <v>ดีเซล</v>
          </cell>
          <cell r="AA98">
            <v>2625082.0432033218</v>
          </cell>
          <cell r="AB98">
            <v>26250.820432033219</v>
          </cell>
          <cell r="AC98">
            <v>157504.92259219929</v>
          </cell>
          <cell r="AD98">
            <v>157504.92259219929</v>
          </cell>
          <cell r="AE98">
            <v>341260.6656164318</v>
          </cell>
          <cell r="AF98">
            <v>1</v>
          </cell>
          <cell r="AG98">
            <v>1</v>
          </cell>
          <cell r="AH98">
            <v>2543491.5351863136</v>
          </cell>
          <cell r="AI98">
            <v>481517.84030010726</v>
          </cell>
          <cell r="AJ98">
            <v>185</v>
          </cell>
          <cell r="AK98">
            <v>170</v>
          </cell>
          <cell r="AL98">
            <v>16581.060777017272</v>
          </cell>
          <cell r="AM98">
            <v>3067496.2437481955</v>
          </cell>
          <cell r="AN98">
            <v>3025009.3754864209</v>
          </cell>
          <cell r="AO98">
            <v>285378.24297041708</v>
          </cell>
          <cell r="AP98">
            <v>79271.734158449181</v>
          </cell>
          <cell r="AQ98">
            <v>17615.940924099817</v>
          </cell>
          <cell r="AR98">
            <v>3169364.4484274075</v>
          </cell>
          <cell r="AS98">
            <v>298996.6460780573</v>
          </cell>
          <cell r="AT98">
            <v>83054.623910571463</v>
          </cell>
          <cell r="AU98">
            <v>18456.583091238102</v>
          </cell>
          <cell r="AV98">
            <v>2880654.302545432</v>
          </cell>
          <cell r="AW98">
            <v>271759.83986277663</v>
          </cell>
          <cell r="AX98">
            <v>75488.84440632684</v>
          </cell>
          <cell r="AY98">
            <v>16775.298756961522</v>
          </cell>
          <cell r="AZ98">
            <v>2353149.9971370101</v>
          </cell>
          <cell r="BA98">
            <v>224109.52353685809</v>
          </cell>
          <cell r="BB98">
            <v>62252.645426905023</v>
          </cell>
          <cell r="BC98">
            <v>13833.921205978893</v>
          </cell>
          <cell r="BD98">
            <v>2268757.0316148158</v>
          </cell>
          <cell r="BE98">
            <v>214033.68222781282</v>
          </cell>
          <cell r="BF98">
            <v>59453.800618836889</v>
          </cell>
          <cell r="BG98">
            <v>13211.955693074862</v>
          </cell>
          <cell r="BH98">
            <v>1512504.6877432105</v>
          </cell>
          <cell r="BI98">
            <v>142689.12148520854</v>
          </cell>
          <cell r="BJ98">
            <v>39635.86707922459</v>
          </cell>
          <cell r="BK98">
            <v>8807.9704620499087</v>
          </cell>
          <cell r="BL98">
            <v>3176259.844260742</v>
          </cell>
          <cell r="BM98">
            <v>2873758.9067120999</v>
          </cell>
          <cell r="BN98">
            <v>2353149.9971370101</v>
          </cell>
          <cell r="BO98">
            <v>2223381.8909825194</v>
          </cell>
          <cell r="BP98">
            <v>211750.65628404947</v>
          </cell>
          <cell r="BQ98">
            <v>58819.626745569294</v>
          </cell>
          <cell r="BR98">
            <v>13071.028165682066</v>
          </cell>
          <cell r="BS98">
            <v>0.74085563288815048</v>
          </cell>
          <cell r="BT98">
            <v>0.7</v>
          </cell>
          <cell r="BZ98" t="str">
            <v>a</v>
          </cell>
          <cell r="CA98" t="str">
            <v>ห่างค่อนข้างเยอะ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2609954.0405004518</v>
          </cell>
          <cell r="CH98">
            <v>0.4</v>
          </cell>
          <cell r="CI98">
            <v>1043981.6162001807</v>
          </cell>
        </row>
        <row r="99">
          <cell r="D99" t="str">
            <v>64-01</v>
          </cell>
          <cell r="E99" t="str">
            <v>รถบรรทุกเครื่องจักร 10 ล้อ</v>
          </cell>
          <cell r="F99" t="str">
            <v>C</v>
          </cell>
          <cell r="G99">
            <v>491766.54833994573</v>
          </cell>
          <cell r="H99" t="str">
            <v>6401</v>
          </cell>
          <cell r="I99">
            <v>5901198.5800793488</v>
          </cell>
          <cell r="J99">
            <v>12</v>
          </cell>
          <cell r="K99">
            <v>950</v>
          </cell>
          <cell r="L99">
            <v>7</v>
          </cell>
          <cell r="M99">
            <v>135.71428571428572</v>
          </cell>
          <cell r="N99">
            <v>491766.54833994573</v>
          </cell>
          <cell r="O99">
            <v>0.2786260722326796</v>
          </cell>
          <cell r="P99">
            <v>137018.98181938124</v>
          </cell>
          <cell r="Q99">
            <v>3196482.5642096475</v>
          </cell>
          <cell r="R99">
            <v>15982.412821048238</v>
          </cell>
          <cell r="S99">
            <v>0.2</v>
          </cell>
          <cell r="T99">
            <v>98353.309667989146</v>
          </cell>
          <cell r="V99">
            <v>4.4999999999999998E-2</v>
          </cell>
          <cell r="W99">
            <v>21161.25</v>
          </cell>
          <cell r="X99" t="str">
            <v>ดีเซล</v>
          </cell>
          <cell r="Y99" t="str">
            <v>2/8</v>
          </cell>
          <cell r="Z99">
            <v>25000</v>
          </cell>
          <cell r="AA99">
            <v>789282.5026483644</v>
          </cell>
          <cell r="AB99">
            <v>7892.8250264836443</v>
          </cell>
          <cell r="AC99">
            <v>47356.950158901862</v>
          </cell>
          <cell r="AD99">
            <v>47356.950158901862</v>
          </cell>
          <cell r="AE99">
            <v>102606.72534428738</v>
          </cell>
          <cell r="AF99">
            <v>1</v>
          </cell>
          <cell r="AG99">
            <v>1</v>
          </cell>
          <cell r="AH99">
            <v>747374.66832466261</v>
          </cell>
          <cell r="AI99">
            <v>144514.55966798915</v>
          </cell>
          <cell r="AJ99">
            <v>185</v>
          </cell>
          <cell r="AK99">
            <v>135.71428571428572</v>
          </cell>
          <cell r="AL99">
            <v>5104.7071958945962</v>
          </cell>
          <cell r="AM99">
            <v>944370.83124050032</v>
          </cell>
          <cell r="AN99">
            <v>891889.22799265175</v>
          </cell>
          <cell r="AO99">
            <v>84140.493206853935</v>
          </cell>
          <cell r="AP99">
            <v>23372.359224126092</v>
          </cell>
          <cell r="AQ99">
            <v>5193.8576053613542</v>
          </cell>
          <cell r="AR99">
            <v>933875.57876728429</v>
          </cell>
          <cell r="AS99">
            <v>88101.469695026826</v>
          </cell>
          <cell r="AT99">
            <v>24472.630470840784</v>
          </cell>
          <cell r="AU99">
            <v>5438.3623268535075</v>
          </cell>
          <cell r="AV99">
            <v>849902.87721801922</v>
          </cell>
          <cell r="AW99">
            <v>80179.516718681058</v>
          </cell>
          <cell r="AX99">
            <v>22272.087977411404</v>
          </cell>
          <cell r="AY99">
            <v>4949.3528838692009</v>
          </cell>
          <cell r="AZ99">
            <v>695182.60865667346</v>
          </cell>
          <cell r="BA99">
            <v>66207.867491111756</v>
          </cell>
          <cell r="BB99">
            <v>18391.0743030866</v>
          </cell>
          <cell r="BC99">
            <v>4086.905400685911</v>
          </cell>
          <cell r="BD99">
            <v>668916.92099448876</v>
          </cell>
          <cell r="BE99">
            <v>63105.369905140455</v>
          </cell>
          <cell r="BF99">
            <v>17529.269418094569</v>
          </cell>
          <cell r="BG99">
            <v>3895.3932040210157</v>
          </cell>
          <cell r="BH99">
            <v>445944.61399632588</v>
          </cell>
          <cell r="BI99">
            <v>42070.246603426967</v>
          </cell>
          <cell r="BJ99">
            <v>11686.179612063046</v>
          </cell>
          <cell r="BK99">
            <v>2596.9288026806771</v>
          </cell>
          <cell r="BL99">
            <v>936483.68939228437</v>
          </cell>
          <cell r="BM99">
            <v>847294.76659301913</v>
          </cell>
          <cell r="BN99">
            <v>695182.60865667346</v>
          </cell>
          <cell r="BO99">
            <v>655538.58257459907</v>
          </cell>
          <cell r="BP99">
            <v>62432.245959485626</v>
          </cell>
          <cell r="BQ99">
            <v>17342.290544301562</v>
          </cell>
          <cell r="BR99">
            <v>3853.8423431781248</v>
          </cell>
          <cell r="BS99">
            <v>0.74233285270328708</v>
          </cell>
          <cell r="BT99">
            <v>0.70000000000000007</v>
          </cell>
          <cell r="BZ99" t="str">
            <v>a</v>
          </cell>
          <cell r="CB99">
            <v>4</v>
          </cell>
          <cell r="CC99">
            <v>0</v>
          </cell>
          <cell r="CD99">
            <v>0</v>
          </cell>
          <cell r="CE99">
            <v>22</v>
          </cell>
          <cell r="CF99">
            <v>26</v>
          </cell>
          <cell r="CG99">
            <v>805470.56683019316</v>
          </cell>
          <cell r="CH99">
            <v>1</v>
          </cell>
          <cell r="CI99">
            <v>805470.56683019316</v>
          </cell>
        </row>
        <row r="100">
          <cell r="D100" t="str">
            <v>64-02</v>
          </cell>
          <cell r="E100" t="str">
            <v>รถบรรทุกเครื่องจักร 12 ล้อ</v>
          </cell>
          <cell r="F100" t="str">
            <v>C</v>
          </cell>
          <cell r="G100">
            <v>312327.82024375687</v>
          </cell>
          <cell r="H100" t="str">
            <v>6402</v>
          </cell>
          <cell r="I100">
            <v>3747933.8429250824</v>
          </cell>
          <cell r="J100">
            <v>12</v>
          </cell>
          <cell r="K100">
            <v>950</v>
          </cell>
          <cell r="L100">
            <v>7</v>
          </cell>
          <cell r="M100">
            <v>135.71428571428572</v>
          </cell>
          <cell r="N100">
            <v>312327.82024375687</v>
          </cell>
          <cell r="O100">
            <v>0.2786260722326796</v>
          </cell>
          <cell r="P100">
            <v>87022.673803512371</v>
          </cell>
          <cell r="Q100">
            <v>2030130.8315844198</v>
          </cell>
          <cell r="R100">
            <v>10150.654157922099</v>
          </cell>
          <cell r="S100">
            <v>0.2</v>
          </cell>
          <cell r="T100">
            <v>62465.564048751374</v>
          </cell>
          <cell r="V100">
            <v>4.4999999999999998E-2</v>
          </cell>
          <cell r="W100">
            <v>23512.5</v>
          </cell>
          <cell r="X100" t="str">
            <v>ดีเซล</v>
          </cell>
          <cell r="Y100" t="str">
            <v>2/8</v>
          </cell>
          <cell r="Z100">
            <v>30000</v>
          </cell>
          <cell r="AA100">
            <v>525479.21225394262</v>
          </cell>
          <cell r="AB100">
            <v>5254.7921225394266</v>
          </cell>
          <cell r="AC100">
            <v>31528.752735236558</v>
          </cell>
          <cell r="AD100">
            <v>31528.752735236558</v>
          </cell>
          <cell r="AE100">
            <v>68312.297593012539</v>
          </cell>
          <cell r="AF100">
            <v>1</v>
          </cell>
          <cell r="AG100">
            <v>1</v>
          </cell>
          <cell r="AH100">
            <v>477813.44579820381</v>
          </cell>
          <cell r="AI100">
            <v>115978.06404875137</v>
          </cell>
          <cell r="AJ100">
            <v>185</v>
          </cell>
          <cell r="AK100">
            <v>135.71428571428572</v>
          </cell>
          <cell r="AL100">
            <v>3437.3505914732668</v>
          </cell>
          <cell r="AM100">
            <v>635909.85942255438</v>
          </cell>
          <cell r="AN100">
            <v>593791.50984695519</v>
          </cell>
          <cell r="AO100">
            <v>56018.066966693885</v>
          </cell>
          <cell r="AP100">
            <v>15560.574157414967</v>
          </cell>
          <cell r="AQ100">
            <v>3457.9053683144371</v>
          </cell>
          <cell r="AR100">
            <v>620457.62908930308</v>
          </cell>
          <cell r="AS100">
            <v>58533.738593330483</v>
          </cell>
          <cell r="AT100">
            <v>16259.37183148069</v>
          </cell>
          <cell r="AU100">
            <v>3613.1937403290422</v>
          </cell>
          <cell r="AV100">
            <v>567125.39060460741</v>
          </cell>
          <cell r="AW100">
            <v>53502.395340057308</v>
          </cell>
          <cell r="AX100">
            <v>14861.776483349251</v>
          </cell>
          <cell r="AY100">
            <v>3302.6169962998338</v>
          </cell>
          <cell r="AZ100">
            <v>468860.38174945244</v>
          </cell>
          <cell r="BA100">
            <v>44653.369690424042</v>
          </cell>
          <cell r="BB100">
            <v>12403.713802895567</v>
          </cell>
          <cell r="BC100">
            <v>2756.3808450879037</v>
          </cell>
          <cell r="BD100">
            <v>445343.63238521642</v>
          </cell>
          <cell r="BE100">
            <v>42013.550225020415</v>
          </cell>
          <cell r="BF100">
            <v>11670.430618061226</v>
          </cell>
          <cell r="BG100">
            <v>2593.4290262358277</v>
          </cell>
          <cell r="BH100">
            <v>296895.75492347759</v>
          </cell>
          <cell r="BI100">
            <v>28009.033483346942</v>
          </cell>
          <cell r="BJ100">
            <v>7780.2870787074835</v>
          </cell>
          <cell r="BK100">
            <v>1728.9526841572185</v>
          </cell>
          <cell r="BL100">
            <v>623481.08533930301</v>
          </cell>
          <cell r="BM100">
            <v>564101.93435460737</v>
          </cell>
          <cell r="BN100">
            <v>468860.38174945244</v>
          </cell>
          <cell r="BO100">
            <v>436436.7597375121</v>
          </cell>
          <cell r="BP100">
            <v>41565.405689286868</v>
          </cell>
          <cell r="BQ100">
            <v>11545.946024801908</v>
          </cell>
          <cell r="BR100">
            <v>2565.7657832893128</v>
          </cell>
          <cell r="BS100">
            <v>0.75200417907512807</v>
          </cell>
          <cell r="BT100">
            <v>0.7</v>
          </cell>
          <cell r="BZ100" t="str">
            <v>a</v>
          </cell>
          <cell r="CB100">
            <v>4</v>
          </cell>
          <cell r="CC100">
            <v>0</v>
          </cell>
          <cell r="CD100">
            <v>0</v>
          </cell>
          <cell r="CE100">
            <v>0</v>
          </cell>
          <cell r="CF100">
            <v>4</v>
          </cell>
          <cell r="CG100">
            <v>538905.80816519633</v>
          </cell>
          <cell r="CH100">
            <v>1</v>
          </cell>
          <cell r="CI100">
            <v>538905.80816519633</v>
          </cell>
        </row>
        <row r="101">
          <cell r="D101" t="str">
            <v>68-01</v>
          </cell>
          <cell r="E101" t="str">
            <v>รถฟาร์มแทรคเตอร์ติดเครื่องตัดหญ้า</v>
          </cell>
          <cell r="F101" t="str">
            <v>D</v>
          </cell>
          <cell r="G101">
            <v>238057.87103027536</v>
          </cell>
          <cell r="H101" t="str">
            <v>6801</v>
          </cell>
          <cell r="I101">
            <v>1904462.9682422029</v>
          </cell>
          <cell r="J101">
            <v>8</v>
          </cell>
          <cell r="K101">
            <v>900</v>
          </cell>
          <cell r="L101">
            <v>6</v>
          </cell>
          <cell r="M101">
            <v>150</v>
          </cell>
          <cell r="N101">
            <v>238057.87103027536</v>
          </cell>
          <cell r="O101">
            <v>0.18822265637370381</v>
          </cell>
          <cell r="P101">
            <v>44807.884855987017</v>
          </cell>
          <cell r="Q101">
            <v>1071260.4196362391</v>
          </cell>
          <cell r="R101">
            <v>5356.3020981811951</v>
          </cell>
          <cell r="S101">
            <v>0.3</v>
          </cell>
          <cell r="T101">
            <v>49992.152916357823</v>
          </cell>
          <cell r="U101">
            <v>15000</v>
          </cell>
          <cell r="V101">
            <v>0.1</v>
          </cell>
          <cell r="W101">
            <v>19800</v>
          </cell>
          <cell r="X101" t="str">
            <v>ดีเซล</v>
          </cell>
          <cell r="Y101" t="str">
            <v>2/8</v>
          </cell>
          <cell r="Z101">
            <v>12280</v>
          </cell>
          <cell r="AA101">
            <v>370294.21090080147</v>
          </cell>
          <cell r="AB101">
            <v>3702.9421090080145</v>
          </cell>
          <cell r="AC101">
            <v>22217.652654048088</v>
          </cell>
          <cell r="AD101">
            <v>22217.652654048088</v>
          </cell>
          <cell r="AE101">
            <v>48138.24741710419</v>
          </cell>
          <cell r="AF101">
            <v>1</v>
          </cell>
          <cell r="AG101">
            <v>1</v>
          </cell>
          <cell r="AH101">
            <v>336360.30540154787</v>
          </cell>
          <cell r="AI101">
            <v>97072.152916357823</v>
          </cell>
          <cell r="AJ101">
            <v>185</v>
          </cell>
          <cell r="AK101">
            <v>150</v>
          </cell>
          <cell r="AL101">
            <v>2465.3114990903919</v>
          </cell>
          <cell r="AM101">
            <v>456082.62733172247</v>
          </cell>
          <cell r="AN101">
            <v>433432.45831790566</v>
          </cell>
          <cell r="AO101">
            <v>40889.854558292987</v>
          </cell>
          <cell r="AP101">
            <v>11358.292932859164</v>
          </cell>
          <cell r="AQ101">
            <v>2524.065096190925</v>
          </cell>
          <cell r="AR101">
            <v>452541.56123380089</v>
          </cell>
          <cell r="AS101">
            <v>42692.600116396316</v>
          </cell>
          <cell r="AT101">
            <v>11859.055587887866</v>
          </cell>
          <cell r="AU101">
            <v>2635.3456861973036</v>
          </cell>
          <cell r="AV101">
            <v>414323.35540201032</v>
          </cell>
          <cell r="AW101">
            <v>39087.109000189652</v>
          </cell>
          <cell r="AX101">
            <v>10857.530277830459</v>
          </cell>
          <cell r="AY101">
            <v>2412.7845061845464</v>
          </cell>
          <cell r="AZ101">
            <v>338209.3099057955</v>
          </cell>
          <cell r="BA101">
            <v>32210.410467218619</v>
          </cell>
          <cell r="BB101">
            <v>8947.3362408940611</v>
          </cell>
          <cell r="BC101">
            <v>1988.2969424209025</v>
          </cell>
          <cell r="BD101">
            <v>325074.34373842925</v>
          </cell>
          <cell r="BE101">
            <v>30667.390918719742</v>
          </cell>
          <cell r="BF101">
            <v>8518.7196996443727</v>
          </cell>
          <cell r="BG101">
            <v>1893.0488221431938</v>
          </cell>
          <cell r="BH101">
            <v>216716.22915895283</v>
          </cell>
          <cell r="BI101">
            <v>20444.927279146494</v>
          </cell>
          <cell r="BJ101">
            <v>5679.1464664295818</v>
          </cell>
          <cell r="BK101">
            <v>1262.0325480954625</v>
          </cell>
          <cell r="BL101">
            <v>455104.08123380097</v>
          </cell>
          <cell r="BM101">
            <v>411760.83540201036</v>
          </cell>
          <cell r="BN101">
            <v>338209.3099057955</v>
          </cell>
          <cell r="BO101">
            <v>318572.85686366068</v>
          </cell>
          <cell r="BP101">
            <v>30340.272082253399</v>
          </cell>
          <cell r="BQ101">
            <v>8427.8533561815002</v>
          </cell>
          <cell r="BR101">
            <v>1872.8563013736666</v>
          </cell>
          <cell r="BS101">
            <v>0.74314716973950179</v>
          </cell>
          <cell r="BT101">
            <v>0.7</v>
          </cell>
          <cell r="BZ101" t="str">
            <v>a</v>
          </cell>
          <cell r="CB101">
            <v>17</v>
          </cell>
          <cell r="CC101">
            <v>8</v>
          </cell>
          <cell r="CD101">
            <v>0</v>
          </cell>
          <cell r="CE101">
            <v>14</v>
          </cell>
          <cell r="CF101">
            <v>39</v>
          </cell>
          <cell r="CG101">
            <v>374403.77728741837</v>
          </cell>
          <cell r="CH101">
            <v>0.6</v>
          </cell>
          <cell r="CI101">
            <v>224642.26637245101</v>
          </cell>
        </row>
        <row r="102">
          <cell r="D102" t="str">
            <v>68-02</v>
          </cell>
          <cell r="E102" t="str">
            <v>รถตัดหญ้า(สวิงซ้ายขวาได้)</v>
          </cell>
          <cell r="F102" t="str">
            <v>D</v>
          </cell>
          <cell r="G102">
            <v>457657.02036441589</v>
          </cell>
          <cell r="H102" t="str">
            <v>6802</v>
          </cell>
          <cell r="I102">
            <v>3661256.1629153271</v>
          </cell>
          <cell r="J102">
            <v>8</v>
          </cell>
          <cell r="K102">
            <v>900</v>
          </cell>
          <cell r="L102">
            <v>6</v>
          </cell>
          <cell r="M102">
            <v>150</v>
          </cell>
          <cell r="N102">
            <v>457657.02036441589</v>
          </cell>
          <cell r="O102">
            <v>0.18822265637370381</v>
          </cell>
          <cell r="P102">
            <v>86141.420081064614</v>
          </cell>
          <cell r="Q102">
            <v>2059456.5916398715</v>
          </cell>
          <cell r="R102">
            <v>10297.282958199357</v>
          </cell>
          <cell r="S102">
            <v>0.3</v>
          </cell>
          <cell r="T102">
            <v>96107.974276527326</v>
          </cell>
          <cell r="U102">
            <v>15000</v>
          </cell>
          <cell r="V102">
            <v>0.1</v>
          </cell>
          <cell r="W102">
            <v>19800</v>
          </cell>
          <cell r="X102" t="str">
            <v>ดีเซล</v>
          </cell>
          <cell r="Y102" t="str">
            <v>2/8</v>
          </cell>
          <cell r="Z102">
            <v>16000</v>
          </cell>
          <cell r="AA102">
            <v>686003.6976802072</v>
          </cell>
          <cell r="AB102">
            <v>6860.0369768020719</v>
          </cell>
          <cell r="AC102">
            <v>41160.221860812431</v>
          </cell>
          <cell r="AD102">
            <v>41160.221860812431</v>
          </cell>
          <cell r="AE102">
            <v>89180.480698426923</v>
          </cell>
          <cell r="AF102">
            <v>1</v>
          </cell>
          <cell r="AG102">
            <v>1</v>
          </cell>
          <cell r="AH102">
            <v>643276.20410210674</v>
          </cell>
          <cell r="AI102">
            <v>146907.97427652733</v>
          </cell>
          <cell r="AJ102">
            <v>185</v>
          </cell>
          <cell r="AK102">
            <v>150</v>
          </cell>
          <cell r="AL102">
            <v>4456.5551659990479</v>
          </cell>
          <cell r="AM102">
            <v>824462.70570982387</v>
          </cell>
          <cell r="AN102">
            <v>790184.17837863404</v>
          </cell>
          <cell r="AO102">
            <v>74545.677205531509</v>
          </cell>
          <cell r="AP102">
            <v>20707.132557092085</v>
          </cell>
          <cell r="AQ102">
            <v>4601.5850126871301</v>
          </cell>
          <cell r="AR102">
            <v>826920.68729756598</v>
          </cell>
          <cell r="AS102">
            <v>78011.385594110005</v>
          </cell>
          <cell r="AT102">
            <v>21669.829331697223</v>
          </cell>
          <cell r="AU102">
            <v>4815.5176292660499</v>
          </cell>
          <cell r="AV102">
            <v>753447.66945970245</v>
          </cell>
          <cell r="AW102">
            <v>71079.968816953056</v>
          </cell>
          <cell r="AX102">
            <v>19744.435782486958</v>
          </cell>
          <cell r="AY102">
            <v>4387.652396108213</v>
          </cell>
          <cell r="AZ102">
            <v>607121.37023286766</v>
          </cell>
          <cell r="BA102">
            <v>57821.082879320733</v>
          </cell>
          <cell r="BB102">
            <v>16061.411910922425</v>
          </cell>
          <cell r="BC102">
            <v>3569.2026468716499</v>
          </cell>
          <cell r="BD102">
            <v>592638.1337839755</v>
          </cell>
          <cell r="BE102">
            <v>55909.257904148631</v>
          </cell>
          <cell r="BF102">
            <v>15530.349417819063</v>
          </cell>
          <cell r="BG102">
            <v>3451.1887595153476</v>
          </cell>
          <cell r="BH102">
            <v>395092.08918931702</v>
          </cell>
          <cell r="BI102">
            <v>37272.838602765754</v>
          </cell>
          <cell r="BJ102">
            <v>10353.566278546043</v>
          </cell>
          <cell r="BK102">
            <v>2300.792506343565</v>
          </cell>
          <cell r="BL102">
            <v>829693.38729756582</v>
          </cell>
          <cell r="BM102">
            <v>750674.96945970226</v>
          </cell>
          <cell r="BN102">
            <v>607121.37023286766</v>
          </cell>
          <cell r="BO102">
            <v>580785.37110829598</v>
          </cell>
          <cell r="BP102">
            <v>55312.892486504381</v>
          </cell>
          <cell r="BQ102">
            <v>15364.692357362328</v>
          </cell>
          <cell r="BR102">
            <v>3414.3760794138507</v>
          </cell>
          <cell r="BS102">
            <v>0.73174184527413411</v>
          </cell>
          <cell r="BT102">
            <v>0.69999999999999984</v>
          </cell>
          <cell r="BZ102" t="str">
            <v>a</v>
          </cell>
          <cell r="CB102">
            <v>0</v>
          </cell>
          <cell r="CC102">
            <v>0</v>
          </cell>
          <cell r="CD102">
            <v>0</v>
          </cell>
          <cell r="CE102">
            <v>1</v>
          </cell>
          <cell r="CF102">
            <v>1</v>
          </cell>
          <cell r="CG102">
            <v>676703.82942172571</v>
          </cell>
          <cell r="CH102">
            <v>0.6</v>
          </cell>
          <cell r="CI102">
            <v>406022.29765303544</v>
          </cell>
        </row>
        <row r="103">
          <cell r="D103" t="str">
            <v>72-01</v>
          </cell>
          <cell r="E103" t="str">
            <v>รถตักล้อยางขนาด 100 แรงม้า</v>
          </cell>
          <cell r="F103" t="str">
            <v>D</v>
          </cell>
          <cell r="G103">
            <v>356212.46008957812</v>
          </cell>
          <cell r="H103" t="str">
            <v>7201</v>
          </cell>
          <cell r="I103">
            <v>3562124.6008957811</v>
          </cell>
          <cell r="J103">
            <v>10</v>
          </cell>
          <cell r="K103">
            <v>850</v>
          </cell>
          <cell r="L103">
            <v>5</v>
          </cell>
          <cell r="M103">
            <v>170</v>
          </cell>
          <cell r="N103">
            <v>356212.46008957812</v>
          </cell>
          <cell r="O103">
            <v>0.2329094433013652</v>
          </cell>
          <cell r="P103">
            <v>82965.245776473414</v>
          </cell>
          <cell r="Q103">
            <v>1959168.5304926797</v>
          </cell>
          <cell r="R103">
            <v>9795.8426524633978</v>
          </cell>
          <cell r="S103">
            <v>0.3</v>
          </cell>
          <cell r="T103">
            <v>74804.6166188114</v>
          </cell>
          <cell r="U103">
            <v>31200</v>
          </cell>
          <cell r="V103">
            <v>0.1</v>
          </cell>
          <cell r="W103">
            <v>23375</v>
          </cell>
          <cell r="X103" t="str">
            <v>ดีเซล</v>
          </cell>
          <cell r="Y103" t="str">
            <v>2/10</v>
          </cell>
          <cell r="Z103">
            <v>24000</v>
          </cell>
          <cell r="AA103">
            <v>571153.16513732634</v>
          </cell>
          <cell r="AB103">
            <v>5711.5316513732632</v>
          </cell>
          <cell r="AC103">
            <v>34269.189908239583</v>
          </cell>
          <cell r="AD103">
            <v>34269.189908239583</v>
          </cell>
          <cell r="AE103">
            <v>74249.91146785242</v>
          </cell>
          <cell r="AF103">
            <v>1</v>
          </cell>
          <cell r="AG103">
            <v>1</v>
          </cell>
          <cell r="AH103">
            <v>523223.45998636738</v>
          </cell>
          <cell r="AI103">
            <v>153379.61661881139</v>
          </cell>
          <cell r="AJ103">
            <v>185</v>
          </cell>
          <cell r="AK103">
            <v>170</v>
          </cell>
          <cell r="AL103">
            <v>3730.4679577794136</v>
          </cell>
          <cell r="AM103">
            <v>690136.57218919147</v>
          </cell>
          <cell r="AN103">
            <v>676603.07660517877</v>
          </cell>
          <cell r="AO103">
            <v>63830.478925016869</v>
          </cell>
          <cell r="AP103">
            <v>17730.688590282462</v>
          </cell>
          <cell r="AQ103">
            <v>3940.1530200627694</v>
          </cell>
          <cell r="AR103">
            <v>706196.54293543776</v>
          </cell>
          <cell r="AS103">
            <v>66622.315371267716</v>
          </cell>
          <cell r="AT103">
            <v>18506.198714241033</v>
          </cell>
          <cell r="AU103">
            <v>4112.4886031646738</v>
          </cell>
          <cell r="AV103">
            <v>647009.61027491966</v>
          </cell>
          <cell r="AW103">
            <v>61038.642478766007</v>
          </cell>
          <cell r="AX103">
            <v>16955.17846632389</v>
          </cell>
          <cell r="AY103">
            <v>3767.8174369608646</v>
          </cell>
          <cell r="AZ103">
            <v>534118.09256934747</v>
          </cell>
          <cell r="BA103">
            <v>50868.389768509282</v>
          </cell>
          <cell r="BB103">
            <v>14130.108269030356</v>
          </cell>
          <cell r="BC103">
            <v>3140.0240597845236</v>
          </cell>
          <cell r="BD103">
            <v>507452.30745388404</v>
          </cell>
          <cell r="BE103">
            <v>47872.859193762648</v>
          </cell>
          <cell r="BF103">
            <v>13298.016442711847</v>
          </cell>
          <cell r="BG103">
            <v>2955.1147650470771</v>
          </cell>
          <cell r="BH103">
            <v>338301.53830258938</v>
          </cell>
          <cell r="BI103">
            <v>31915.239462508434</v>
          </cell>
          <cell r="BJ103">
            <v>8865.3442951412308</v>
          </cell>
          <cell r="BK103">
            <v>1970.0765100313847</v>
          </cell>
          <cell r="BL103">
            <v>710433.23043543776</v>
          </cell>
          <cell r="BM103">
            <v>642772.92277491977</v>
          </cell>
          <cell r="BN103">
            <v>534118.09256934747</v>
          </cell>
          <cell r="BO103">
            <v>497303.26130480639</v>
          </cell>
          <cell r="BP103">
            <v>47362.215362362513</v>
          </cell>
          <cell r="BQ103">
            <v>13156.170933989586</v>
          </cell>
          <cell r="BR103">
            <v>2923.5935408865748</v>
          </cell>
          <cell r="BS103">
            <v>0.7518202551448453</v>
          </cell>
          <cell r="BT103">
            <v>0.7</v>
          </cell>
          <cell r="BZ103" t="str">
            <v>a</v>
          </cell>
          <cell r="CA103" t="str">
            <v>ห่างค่อนข้างเยอะ</v>
          </cell>
          <cell r="CB103">
            <v>0</v>
          </cell>
          <cell r="CC103">
            <v>0</v>
          </cell>
          <cell r="CD103">
            <v>0</v>
          </cell>
          <cell r="CE103">
            <v>11</v>
          </cell>
          <cell r="CF103">
            <v>11</v>
          </cell>
          <cell r="CG103">
            <v>588426.85693142726</v>
          </cell>
          <cell r="CH103">
            <v>0.3</v>
          </cell>
          <cell r="CI103">
            <v>176528.05707942817</v>
          </cell>
        </row>
        <row r="104">
          <cell r="D104" t="str">
            <v>72-03</v>
          </cell>
          <cell r="E104" t="str">
            <v>รถตักล้อยางขนาด 170 แรงม้า</v>
          </cell>
          <cell r="F104" t="str">
            <v>D</v>
          </cell>
          <cell r="G104">
            <v>478883.11374350294</v>
          </cell>
          <cell r="H104" t="str">
            <v>7203</v>
          </cell>
          <cell r="I104">
            <v>4788831.1374350293</v>
          </cell>
          <cell r="J104">
            <v>10</v>
          </cell>
          <cell r="K104">
            <v>850</v>
          </cell>
          <cell r="L104">
            <v>5</v>
          </cell>
          <cell r="M104">
            <v>170</v>
          </cell>
          <cell r="N104">
            <v>478883.11374350294</v>
          </cell>
          <cell r="O104">
            <v>0.2329094433013652</v>
          </cell>
          <cell r="P104">
            <v>111536.39942842363</v>
          </cell>
          <cell r="Q104">
            <v>2633857.125589266</v>
          </cell>
          <cell r="R104">
            <v>13169.28562794633</v>
          </cell>
          <cell r="S104">
            <v>0.3</v>
          </cell>
          <cell r="T104">
            <v>100565.45388613561</v>
          </cell>
          <cell r="U104">
            <v>31200</v>
          </cell>
          <cell r="V104">
            <v>0.1</v>
          </cell>
          <cell r="W104">
            <v>35062.5</v>
          </cell>
          <cell r="X104" t="str">
            <v>ดีเซล</v>
          </cell>
          <cell r="Y104" t="str">
            <v>2/10</v>
          </cell>
          <cell r="Z104">
            <v>32000</v>
          </cell>
          <cell r="AA104">
            <v>771216.75268600858</v>
          </cell>
          <cell r="AB104">
            <v>7712.1675268600857</v>
          </cell>
          <cell r="AC104">
            <v>46273.005161160516</v>
          </cell>
          <cell r="AD104">
            <v>46273.005161160516</v>
          </cell>
          <cell r="AE104">
            <v>100258.17784918111</v>
          </cell>
          <cell r="AF104">
            <v>1</v>
          </cell>
          <cell r="AG104">
            <v>1</v>
          </cell>
          <cell r="AH104">
            <v>703846.97664905409</v>
          </cell>
          <cell r="AI104">
            <v>198827.9538861356</v>
          </cell>
          <cell r="AJ104">
            <v>185</v>
          </cell>
          <cell r="AK104">
            <v>170</v>
          </cell>
          <cell r="AL104">
            <v>4974.1544514872585</v>
          </cell>
          <cell r="AM104">
            <v>920218.57352514286</v>
          </cell>
          <cell r="AN104">
            <v>902674.93053518969</v>
          </cell>
          <cell r="AO104">
            <v>85158.012314640539</v>
          </cell>
          <cell r="AP104">
            <v>23655.003420733483</v>
          </cell>
          <cell r="AQ104">
            <v>5256.6674268296629</v>
          </cell>
          <cell r="AR104">
            <v>942459.64581194927</v>
          </cell>
          <cell r="AS104">
            <v>88911.287340749928</v>
          </cell>
          <cell r="AT104">
            <v>24697.579816874979</v>
          </cell>
          <cell r="AU104">
            <v>5488.351070416662</v>
          </cell>
          <cell r="AV104">
            <v>862890.21525843011</v>
          </cell>
          <cell r="AW104">
            <v>81404.737288531149</v>
          </cell>
          <cell r="AX104">
            <v>22612.427024591987</v>
          </cell>
          <cell r="AY104">
            <v>5024.9837832426638</v>
          </cell>
          <cell r="AZ104">
            <v>711121.68503778847</v>
          </cell>
          <cell r="BA104">
            <v>67725.874765503657</v>
          </cell>
          <cell r="BB104">
            <v>18812.742990417682</v>
          </cell>
          <cell r="BC104">
            <v>4180.6095534261513</v>
          </cell>
          <cell r="BD104">
            <v>677006.19790139224</v>
          </cell>
          <cell r="BE104">
            <v>63868.509235980404</v>
          </cell>
          <cell r="BF104">
            <v>17741.252565550112</v>
          </cell>
          <cell r="BG104">
            <v>3942.5005701222472</v>
          </cell>
          <cell r="BH104">
            <v>451337.46526759485</v>
          </cell>
          <cell r="BI104">
            <v>42579.006157320269</v>
          </cell>
          <cell r="BJ104">
            <v>11827.501710366741</v>
          </cell>
          <cell r="BK104">
            <v>2628.3337134148314</v>
          </cell>
          <cell r="BL104">
            <v>947808.67706194916</v>
          </cell>
          <cell r="BM104">
            <v>857541.18400843022</v>
          </cell>
          <cell r="BN104">
            <v>711121.68503778847</v>
          </cell>
          <cell r="BO104">
            <v>663466.07394336432</v>
          </cell>
          <cell r="BP104">
            <v>63187.245137463266</v>
          </cell>
          <cell r="BQ104">
            <v>17552.012538184241</v>
          </cell>
          <cell r="BR104">
            <v>3900.4472307076089</v>
          </cell>
          <cell r="BS104">
            <v>0.7502797792927457</v>
          </cell>
          <cell r="BT104">
            <v>0.7</v>
          </cell>
          <cell r="BZ104" t="str">
            <v>a</v>
          </cell>
          <cell r="CA104" t="str">
            <v>ห่างค่อนข้างเยอะ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784133.02825339278</v>
          </cell>
          <cell r="CH104">
            <v>0.3</v>
          </cell>
          <cell r="CI104">
            <v>235239.90847601782</v>
          </cell>
        </row>
        <row r="105">
          <cell r="D105" t="str">
            <v>73-01</v>
          </cell>
          <cell r="E105" t="str">
            <v>รถยกของแบบงา</v>
          </cell>
          <cell r="F105" t="str">
            <v>D</v>
          </cell>
          <cell r="G105">
            <v>206919.14723134565</v>
          </cell>
          <cell r="H105" t="str">
            <v>7301</v>
          </cell>
          <cell r="I105">
            <v>2483029.7667761478</v>
          </cell>
          <cell r="J105">
            <v>12</v>
          </cell>
          <cell r="K105">
            <v>600</v>
          </cell>
          <cell r="L105">
            <v>6</v>
          </cell>
          <cell r="M105">
            <v>100</v>
          </cell>
          <cell r="N105">
            <v>206919.14723134565</v>
          </cell>
          <cell r="O105">
            <v>0.2786260722326796</v>
          </cell>
          <cell r="P105">
            <v>57653.06926280538</v>
          </cell>
          <cell r="Q105">
            <v>1344974.4570037466</v>
          </cell>
          <cell r="R105">
            <v>6724.8722850187332</v>
          </cell>
          <cell r="S105">
            <v>0.3</v>
          </cell>
          <cell r="T105">
            <v>62075.74416940369</v>
          </cell>
          <cell r="V105">
            <v>0.1</v>
          </cell>
          <cell r="W105">
            <v>16500</v>
          </cell>
          <cell r="X105" t="str">
            <v>ดีเซล</v>
          </cell>
          <cell r="Y105" t="str">
            <v>2/10</v>
          </cell>
          <cell r="Z105">
            <v>4800</v>
          </cell>
          <cell r="AA105">
            <v>354672.83294857346</v>
          </cell>
          <cell r="AB105">
            <v>3546.7283294857348</v>
          </cell>
          <cell r="AC105">
            <v>21280.369976914408</v>
          </cell>
          <cell r="AD105">
            <v>21280.369976914408</v>
          </cell>
          <cell r="AE105">
            <v>46107.468283314549</v>
          </cell>
          <cell r="AF105">
            <v>1</v>
          </cell>
          <cell r="AG105">
            <v>1</v>
          </cell>
          <cell r="AH105">
            <v>317404.55706248438</v>
          </cell>
          <cell r="AI105">
            <v>83375.744169403682</v>
          </cell>
          <cell r="AJ105">
            <v>185</v>
          </cell>
          <cell r="AK105">
            <v>100</v>
          </cell>
          <cell r="AL105">
            <v>2549.4577501398985</v>
          </cell>
          <cell r="AM105">
            <v>471649.68377588125</v>
          </cell>
          <cell r="AN105">
            <v>400780.30123188806</v>
          </cell>
          <cell r="AO105">
            <v>37809.4623803668</v>
          </cell>
          <cell r="AP105">
            <v>10502.628438990778</v>
          </cell>
          <cell r="AQ105">
            <v>2333.9174308868396</v>
          </cell>
          <cell r="AR105">
            <v>419615.86629348248</v>
          </cell>
          <cell r="AS105">
            <v>39586.402480517216</v>
          </cell>
          <cell r="AT105">
            <v>10996.222911254781</v>
          </cell>
          <cell r="AU105">
            <v>2443.6050913899512</v>
          </cell>
          <cell r="AV105">
            <v>381944.73617029359</v>
          </cell>
          <cell r="AW105">
            <v>36032.522280216377</v>
          </cell>
          <cell r="AX105">
            <v>10009.033966726771</v>
          </cell>
          <cell r="AY105">
            <v>2224.2297703837266</v>
          </cell>
          <cell r="AZ105">
            <v>318012.64233934978</v>
          </cell>
          <cell r="BA105">
            <v>30286.918318033313</v>
          </cell>
          <cell r="BB105">
            <v>8413.0328661203639</v>
          </cell>
          <cell r="BC105">
            <v>1869.5628591378586</v>
          </cell>
          <cell r="BD105">
            <v>300585.22592391603</v>
          </cell>
          <cell r="BE105">
            <v>28357.096785275098</v>
          </cell>
          <cell r="BF105">
            <v>7876.9713292430833</v>
          </cell>
          <cell r="BG105">
            <v>1750.4380731651297</v>
          </cell>
          <cell r="BH105">
            <v>200390.15061594403</v>
          </cell>
          <cell r="BI105">
            <v>18904.7311901834</v>
          </cell>
          <cell r="BJ105">
            <v>5251.3142194953889</v>
          </cell>
          <cell r="BK105">
            <v>1166.9587154434198</v>
          </cell>
          <cell r="BL105">
            <v>420819.31629348249</v>
          </cell>
          <cell r="BM105">
            <v>380741.28617029364</v>
          </cell>
          <cell r="BN105">
            <v>318012.64233934978</v>
          </cell>
          <cell r="BO105">
            <v>294573.52140543773</v>
          </cell>
          <cell r="BP105">
            <v>28054.621086232164</v>
          </cell>
          <cell r="BQ105">
            <v>7792.9503017311563</v>
          </cell>
          <cell r="BR105">
            <v>1731.7667337180346</v>
          </cell>
          <cell r="BS105">
            <v>0.7556987762357501</v>
          </cell>
          <cell r="BT105">
            <v>0.7</v>
          </cell>
          <cell r="BZ105" t="str">
            <v>a</v>
          </cell>
          <cell r="CA105" t="str">
            <v>ห่างค่อนข้างเยอะ</v>
          </cell>
          <cell r="CB105">
            <v>0</v>
          </cell>
          <cell r="CC105">
            <v>0</v>
          </cell>
          <cell r="CD105">
            <v>0</v>
          </cell>
          <cell r="CE105">
            <v>6</v>
          </cell>
          <cell r="CF105">
            <v>6</v>
          </cell>
          <cell r="CG105">
            <v>349806.65771097736</v>
          </cell>
          <cell r="CH105">
            <v>1</v>
          </cell>
          <cell r="CI105">
            <v>349806.65771097736</v>
          </cell>
        </row>
        <row r="106">
          <cell r="D106" t="str">
            <v>74-01</v>
          </cell>
          <cell r="E106" t="str">
            <v>รถบรรทุก 6 ตัน 6 ล้อติดเครน</v>
          </cell>
          <cell r="F106" t="str">
            <v>C</v>
          </cell>
          <cell r="G106">
            <v>400695.19356861856</v>
          </cell>
          <cell r="H106" t="str">
            <v>7401</v>
          </cell>
          <cell r="I106">
            <v>3205561.5485489485</v>
          </cell>
          <cell r="J106">
            <v>8</v>
          </cell>
          <cell r="K106">
            <v>900</v>
          </cell>
          <cell r="L106">
            <v>5</v>
          </cell>
          <cell r="M106">
            <v>180</v>
          </cell>
          <cell r="N106">
            <v>400695.19356861856</v>
          </cell>
          <cell r="O106">
            <v>0.18822265637370381</v>
          </cell>
          <cell r="P106">
            <v>75419.913729660824</v>
          </cell>
          <cell r="Q106">
            <v>1803128.3710587835</v>
          </cell>
          <cell r="R106">
            <v>9015.6418552939176</v>
          </cell>
          <cell r="S106">
            <v>0.2</v>
          </cell>
          <cell r="T106">
            <v>80139.038713723712</v>
          </cell>
          <cell r="V106">
            <v>4.4999999999999998E-2</v>
          </cell>
          <cell r="W106">
            <v>11137.5</v>
          </cell>
          <cell r="X106" t="str">
            <v>ดีเซล</v>
          </cell>
          <cell r="Y106" t="str">
            <v>2/8</v>
          </cell>
          <cell r="Z106">
            <v>9000</v>
          </cell>
          <cell r="AA106">
            <v>585407.28786729707</v>
          </cell>
          <cell r="AB106">
            <v>5854.0728786729705</v>
          </cell>
          <cell r="AC106">
            <v>35124.437272037823</v>
          </cell>
          <cell r="AD106">
            <v>35124.437272037823</v>
          </cell>
          <cell r="AE106">
            <v>76102.947422748606</v>
          </cell>
          <cell r="AF106">
            <v>1</v>
          </cell>
          <cell r="AG106">
            <v>1</v>
          </cell>
          <cell r="AH106">
            <v>561233.69657632196</v>
          </cell>
          <cell r="AI106">
            <v>100276.53871372371</v>
          </cell>
          <cell r="AJ106">
            <v>185</v>
          </cell>
          <cell r="AK106">
            <v>180</v>
          </cell>
          <cell r="AL106">
            <v>3590.7875389122178</v>
          </cell>
          <cell r="AM106">
            <v>664295.69469876029</v>
          </cell>
          <cell r="AN106">
            <v>661510.23529004562</v>
          </cell>
          <cell r="AO106">
            <v>62406.625970759022</v>
          </cell>
          <cell r="AP106">
            <v>17335.173880766393</v>
          </cell>
          <cell r="AQ106">
            <v>3852.2608623925316</v>
          </cell>
          <cell r="AR106">
            <v>693447.97830454796</v>
          </cell>
          <cell r="AS106">
            <v>65419.620594768676</v>
          </cell>
          <cell r="AT106">
            <v>18172.116831880187</v>
          </cell>
          <cell r="AU106">
            <v>4038.2481848622638</v>
          </cell>
          <cell r="AV106">
            <v>629572.49227554316</v>
          </cell>
          <cell r="AW106">
            <v>59393.63134674936</v>
          </cell>
          <cell r="AX106">
            <v>16498.2309296526</v>
          </cell>
          <cell r="AY106">
            <v>3666.2735399228</v>
          </cell>
          <cell r="AZ106">
            <v>501232.15786259819</v>
          </cell>
          <cell r="BA106">
            <v>47736.395986914111</v>
          </cell>
          <cell r="BB106">
            <v>13260.10999636503</v>
          </cell>
          <cell r="BC106">
            <v>2946.6911103033399</v>
          </cell>
          <cell r="BD106">
            <v>496132.67646753421</v>
          </cell>
          <cell r="BE106">
            <v>46804.969478069266</v>
          </cell>
          <cell r="BF106">
            <v>13001.380410574795</v>
          </cell>
          <cell r="BG106">
            <v>2889.1956467943987</v>
          </cell>
          <cell r="BH106">
            <v>330755.11764502281</v>
          </cell>
          <cell r="BI106">
            <v>31203.312985379511</v>
          </cell>
          <cell r="BJ106">
            <v>8667.5869403831966</v>
          </cell>
          <cell r="BK106">
            <v>1926.1304311962658</v>
          </cell>
          <cell r="BL106">
            <v>694585.74705454789</v>
          </cell>
          <cell r="BM106">
            <v>628434.72352554335</v>
          </cell>
          <cell r="BN106">
            <v>501232.15786259819</v>
          </cell>
          <cell r="BO106">
            <v>486210.02293818351</v>
          </cell>
          <cell r="BP106">
            <v>46305.716470303189</v>
          </cell>
          <cell r="BQ106">
            <v>12862.699019528663</v>
          </cell>
          <cell r="BR106">
            <v>2858.3775598952584</v>
          </cell>
          <cell r="BS106">
            <v>0.72162747362455593</v>
          </cell>
          <cell r="BT106">
            <v>0.7</v>
          </cell>
          <cell r="BZ106" t="str">
            <v>a</v>
          </cell>
          <cell r="CB106">
            <v>5</v>
          </cell>
          <cell r="CC106">
            <v>0</v>
          </cell>
          <cell r="CD106">
            <v>90</v>
          </cell>
          <cell r="CE106">
            <v>39</v>
          </cell>
          <cell r="CF106">
            <v>134</v>
          </cell>
          <cell r="CG106">
            <v>590981.98759841942</v>
          </cell>
          <cell r="CH106">
            <v>0.7</v>
          </cell>
          <cell r="CI106">
            <v>413687.39131889358</v>
          </cell>
        </row>
        <row r="107">
          <cell r="D107" t="str">
            <v>74-02</v>
          </cell>
          <cell r="E107" t="str">
            <v>รถบรรทุก 4 ตัน 6 ล้อติดเครน</v>
          </cell>
          <cell r="F107" t="str">
            <v>C</v>
          </cell>
          <cell r="G107">
            <v>317047.6501933324</v>
          </cell>
          <cell r="H107" t="str">
            <v>7402</v>
          </cell>
          <cell r="I107">
            <v>2536381.2015466592</v>
          </cell>
          <cell r="J107">
            <v>8</v>
          </cell>
          <cell r="K107">
            <v>900</v>
          </cell>
          <cell r="L107">
            <v>5</v>
          </cell>
          <cell r="M107">
            <v>180</v>
          </cell>
          <cell r="N107">
            <v>317047.6501933324</v>
          </cell>
          <cell r="O107">
            <v>0.18822265637370381</v>
          </cell>
          <cell r="P107">
            <v>59675.550916429849</v>
          </cell>
          <cell r="Q107">
            <v>1426714.4258699957</v>
          </cell>
          <cell r="R107">
            <v>7133.5721293499782</v>
          </cell>
          <cell r="S107">
            <v>0.2</v>
          </cell>
          <cell r="T107">
            <v>63409.530038666482</v>
          </cell>
          <cell r="V107">
            <v>4.4999999999999998E-2</v>
          </cell>
          <cell r="W107">
            <v>10023.75</v>
          </cell>
          <cell r="X107" t="str">
            <v>ดีเซล</v>
          </cell>
          <cell r="Y107" t="str">
            <v>2/8</v>
          </cell>
          <cell r="Z107">
            <v>11250</v>
          </cell>
          <cell r="AA107">
            <v>468540.05327777873</v>
          </cell>
          <cell r="AB107">
            <v>4685.4005327777877</v>
          </cell>
          <cell r="AC107">
            <v>28112.403196666724</v>
          </cell>
          <cell r="AD107">
            <v>28112.403196666724</v>
          </cell>
          <cell r="AE107">
            <v>60910.206926111234</v>
          </cell>
          <cell r="AF107">
            <v>1</v>
          </cell>
          <cell r="AG107">
            <v>1</v>
          </cell>
          <cell r="AH107">
            <v>444766.98016522347</v>
          </cell>
          <cell r="AI107">
            <v>84683.280038666475</v>
          </cell>
          <cell r="AJ107">
            <v>185</v>
          </cell>
          <cell r="AK107">
            <v>180</v>
          </cell>
          <cell r="AL107">
            <v>2874.608505612418</v>
          </cell>
          <cell r="AM107">
            <v>531802.57353829732</v>
          </cell>
          <cell r="AN107">
            <v>529450.26020388992</v>
          </cell>
          <cell r="AO107">
            <v>49948.137755083953</v>
          </cell>
          <cell r="AP107">
            <v>13874.482709745542</v>
          </cell>
          <cell r="AQ107">
            <v>3083.2183799434538</v>
          </cell>
          <cell r="AR107">
            <v>554720.8063390844</v>
          </cell>
          <cell r="AS107">
            <v>52332.15154142306</v>
          </cell>
          <cell r="AT107">
            <v>14536.708761506405</v>
          </cell>
          <cell r="AU107">
            <v>3230.3797247792008</v>
          </cell>
          <cell r="AV107">
            <v>504179.71406869544</v>
          </cell>
          <cell r="AW107">
            <v>47564.123968744854</v>
          </cell>
          <cell r="AX107">
            <v>13212.256657984681</v>
          </cell>
          <cell r="AY107">
            <v>2936.0570351077067</v>
          </cell>
          <cell r="AZ107">
            <v>402631.20012655691</v>
          </cell>
          <cell r="BA107">
            <v>38345.828583481612</v>
          </cell>
          <cell r="BB107">
            <v>10651.619050967114</v>
          </cell>
          <cell r="BC107">
            <v>2367.02645577047</v>
          </cell>
          <cell r="BD107">
            <v>397087.69515291741</v>
          </cell>
          <cell r="BE107">
            <v>37461.103316312961</v>
          </cell>
          <cell r="BF107">
            <v>10405.862032309156</v>
          </cell>
          <cell r="BG107">
            <v>2312.4137849575905</v>
          </cell>
          <cell r="BH107">
            <v>264725.13010194496</v>
          </cell>
          <cell r="BI107">
            <v>24974.068877541977</v>
          </cell>
          <cell r="BJ107">
            <v>6937.2413548727709</v>
          </cell>
          <cell r="BK107">
            <v>1541.6091899717269</v>
          </cell>
          <cell r="BL107">
            <v>555922.77321408445</v>
          </cell>
          <cell r="BM107">
            <v>502977.7471936954</v>
          </cell>
          <cell r="BN107">
            <v>402631.20012655691</v>
          </cell>
          <cell r="BO107">
            <v>389145.94124985911</v>
          </cell>
          <cell r="BP107">
            <v>37061.518214272299</v>
          </cell>
          <cell r="BQ107">
            <v>10294.866170631194</v>
          </cell>
          <cell r="BR107">
            <v>2287.7480379180433</v>
          </cell>
          <cell r="BS107">
            <v>0.72425743201476056</v>
          </cell>
          <cell r="BT107">
            <v>0.7</v>
          </cell>
          <cell r="BZ107" t="str">
            <v>a</v>
          </cell>
          <cell r="CB107">
            <v>0</v>
          </cell>
          <cell r="CC107">
            <v>35</v>
          </cell>
          <cell r="CD107">
            <v>0</v>
          </cell>
          <cell r="CE107">
            <v>0</v>
          </cell>
          <cell r="CF107">
            <v>35</v>
          </cell>
          <cell r="CG107">
            <v>473645.2104758498</v>
          </cell>
          <cell r="CH107">
            <v>0.7</v>
          </cell>
          <cell r="CI107">
            <v>331551.64733309485</v>
          </cell>
        </row>
        <row r="108">
          <cell r="D108" t="str">
            <v>74-03</v>
          </cell>
          <cell r="E108" t="str">
            <v>รถบรรทุกขนาด 6 ตัน 6 ล้อติดเครนแบบตรง</v>
          </cell>
          <cell r="F108" t="str">
            <v>C</v>
          </cell>
          <cell r="G108">
            <v>562488.73278948874</v>
          </cell>
          <cell r="H108" t="str">
            <v>7403</v>
          </cell>
          <cell r="I108">
            <v>4499909.8623159099</v>
          </cell>
          <cell r="J108">
            <v>8</v>
          </cell>
          <cell r="K108">
            <v>900</v>
          </cell>
          <cell r="L108">
            <v>5</v>
          </cell>
          <cell r="M108">
            <v>180</v>
          </cell>
          <cell r="N108">
            <v>562488.73278948874</v>
          </cell>
          <cell r="O108">
            <v>0.18822265637370381</v>
          </cell>
          <cell r="P108">
            <v>105873.12346591604</v>
          </cell>
          <cell r="Q108">
            <v>2531199.2975526992</v>
          </cell>
          <cell r="R108">
            <v>12655.996487763496</v>
          </cell>
          <cell r="S108">
            <v>0.2</v>
          </cell>
          <cell r="T108">
            <v>112497.74655789776</v>
          </cell>
          <cell r="V108">
            <v>4.4999999999999998E-2</v>
          </cell>
          <cell r="W108">
            <v>11137.5</v>
          </cell>
          <cell r="X108" t="str">
            <v>ดีเซล</v>
          </cell>
          <cell r="Y108" t="str">
            <v>2/8</v>
          </cell>
          <cell r="Z108">
            <v>9000</v>
          </cell>
          <cell r="AA108">
            <v>813653.09930106602</v>
          </cell>
          <cell r="AB108">
            <v>8136.5309930106605</v>
          </cell>
          <cell r="AC108">
            <v>48819.185958063958</v>
          </cell>
          <cell r="AD108">
            <v>48819.185958063958</v>
          </cell>
          <cell r="AE108">
            <v>105774.90290913857</v>
          </cell>
          <cell r="AF108">
            <v>1</v>
          </cell>
          <cell r="AG108">
            <v>1</v>
          </cell>
          <cell r="AH108">
            <v>786792.75565230672</v>
          </cell>
          <cell r="AI108">
            <v>132635.24655789777</v>
          </cell>
          <cell r="AJ108">
            <v>185</v>
          </cell>
          <cell r="AK108">
            <v>180</v>
          </cell>
          <cell r="AL108">
            <v>4989.7962952140033</v>
          </cell>
          <cell r="AM108">
            <v>923112.31461459061</v>
          </cell>
          <cell r="AN108">
            <v>919428.00221020449</v>
          </cell>
          <cell r="AO108">
            <v>86738.490774547594</v>
          </cell>
          <cell r="AP108">
            <v>24094.025215152109</v>
          </cell>
          <cell r="AQ108">
            <v>5354.227825589358</v>
          </cell>
          <cell r="AR108">
            <v>964261.63357071485</v>
          </cell>
          <cell r="AS108">
            <v>90968.078638746694</v>
          </cell>
          <cell r="AT108">
            <v>25268.91073298519</v>
          </cell>
          <cell r="AU108">
            <v>5615.3134962189315</v>
          </cell>
          <cell r="AV108">
            <v>874594.37084969436</v>
          </cell>
          <cell r="AW108">
            <v>82508.902910348523</v>
          </cell>
          <cell r="AX108">
            <v>22919.139697319035</v>
          </cell>
          <cell r="AY108">
            <v>5093.1421549597853</v>
          </cell>
          <cell r="AZ108">
            <v>694432.50909440895</v>
          </cell>
          <cell r="BA108">
            <v>66136.429437562751</v>
          </cell>
          <cell r="BB108">
            <v>18371.230399322987</v>
          </cell>
          <cell r="BC108">
            <v>4082.495644293997</v>
          </cell>
          <cell r="BD108">
            <v>689571.00165765337</v>
          </cell>
          <cell r="BE108">
            <v>65053.868080910695</v>
          </cell>
          <cell r="BF108">
            <v>18070.518911364081</v>
          </cell>
          <cell r="BG108">
            <v>4015.6708691920185</v>
          </cell>
          <cell r="BH108">
            <v>459714.00110510224</v>
          </cell>
          <cell r="BI108">
            <v>43369.245387273797</v>
          </cell>
          <cell r="BJ108">
            <v>12047.012607576055</v>
          </cell>
          <cell r="BK108">
            <v>2677.113912794679</v>
          </cell>
          <cell r="BL108">
            <v>965399.40232071478</v>
          </cell>
          <cell r="BM108">
            <v>873456.6020996942</v>
          </cell>
          <cell r="BN108">
            <v>694432.50909440895</v>
          </cell>
          <cell r="BO108">
            <v>675779.58162450034</v>
          </cell>
          <cell r="BP108">
            <v>64359.960154714317</v>
          </cell>
          <cell r="BQ108">
            <v>17877.766709642867</v>
          </cell>
          <cell r="BR108">
            <v>3972.8370465873036</v>
          </cell>
          <cell r="BS108">
            <v>0.71932146158892263</v>
          </cell>
          <cell r="BT108">
            <v>0.7</v>
          </cell>
          <cell r="BZ108" t="str">
            <v>a</v>
          </cell>
          <cell r="CB108">
            <v>3</v>
          </cell>
          <cell r="CC108">
            <v>0</v>
          </cell>
          <cell r="CD108">
            <v>0</v>
          </cell>
          <cell r="CE108">
            <v>0</v>
          </cell>
          <cell r="CF108">
            <v>3</v>
          </cell>
          <cell r="CG108">
            <v>820421.71187612205</v>
          </cell>
          <cell r="CH108">
            <v>0.7</v>
          </cell>
          <cell r="CI108">
            <v>574295.19831328536</v>
          </cell>
        </row>
        <row r="109">
          <cell r="D109" t="str">
            <v>74-04</v>
          </cell>
          <cell r="E109" t="str">
            <v>รถบรรทุกขนาด 4 ตัน 6 ล้อติดเครนแบบตรง (พัฒนาฯ)</v>
          </cell>
          <cell r="F109" t="str">
            <v>C</v>
          </cell>
          <cell r="G109">
            <v>118055</v>
          </cell>
          <cell r="H109" t="str">
            <v>7404</v>
          </cell>
          <cell r="I109">
            <v>944440</v>
          </cell>
          <cell r="J109">
            <v>8</v>
          </cell>
          <cell r="K109">
            <v>900</v>
          </cell>
          <cell r="L109">
            <v>5</v>
          </cell>
          <cell r="M109">
            <v>180</v>
          </cell>
          <cell r="N109">
            <v>118055</v>
          </cell>
          <cell r="O109">
            <v>0.18822265637370381</v>
          </cell>
          <cell r="P109">
            <v>22220.625698197604</v>
          </cell>
          <cell r="Q109">
            <v>531247.5</v>
          </cell>
          <cell r="R109">
            <v>2656.2375000000002</v>
          </cell>
          <cell r="S109">
            <v>0.2</v>
          </cell>
          <cell r="T109">
            <v>23611</v>
          </cell>
          <cell r="V109">
            <v>4.4999999999999998E-2</v>
          </cell>
          <cell r="W109">
            <v>10023.75</v>
          </cell>
          <cell r="X109" t="str">
            <v>ดีเซล</v>
          </cell>
          <cell r="Y109" t="str">
            <v>2/8</v>
          </cell>
          <cell r="Z109">
            <v>11250</v>
          </cell>
          <cell r="AA109">
            <v>187816.61319819759</v>
          </cell>
          <cell r="AB109">
            <v>1878.1661319819759</v>
          </cell>
          <cell r="AC109">
            <v>11268.996791891856</v>
          </cell>
          <cell r="AD109">
            <v>11268.996791891856</v>
          </cell>
          <cell r="AE109">
            <v>24416.159715765687</v>
          </cell>
          <cell r="AF109">
            <v>1</v>
          </cell>
          <cell r="AG109">
            <v>1</v>
          </cell>
          <cell r="AH109">
            <v>167348.0229139633</v>
          </cell>
          <cell r="AI109">
            <v>44884.75</v>
          </cell>
          <cell r="AJ109">
            <v>185</v>
          </cell>
          <cell r="AK109">
            <v>180</v>
          </cell>
          <cell r="AL109">
            <v>1153.9436298652672</v>
          </cell>
          <cell r="AM109">
            <v>213479.57152507443</v>
          </cell>
          <cell r="AN109">
            <v>212232.7729139633</v>
          </cell>
          <cell r="AO109">
            <v>20021.959708864462</v>
          </cell>
          <cell r="AP109">
            <v>5561.6554746845732</v>
          </cell>
          <cell r="AQ109">
            <v>1235.923438818794</v>
          </cell>
          <cell r="AR109">
            <v>221642.44468466146</v>
          </cell>
          <cell r="AS109">
            <v>20909.66459289259</v>
          </cell>
          <cell r="AT109">
            <v>5808.2401646923863</v>
          </cell>
          <cell r="AU109">
            <v>1290.7200365983081</v>
          </cell>
          <cell r="AV109">
            <v>202823.10114326514</v>
          </cell>
          <cell r="AW109">
            <v>19134.254824836335</v>
          </cell>
          <cell r="AX109">
            <v>5315.0707846767591</v>
          </cell>
          <cell r="AY109">
            <v>1181.1268410392797</v>
          </cell>
          <cell r="AZ109">
            <v>165010.7729139633</v>
          </cell>
          <cell r="BA109">
            <v>15715.311706091743</v>
          </cell>
          <cell r="BB109">
            <v>4365.3643628032614</v>
          </cell>
          <cell r="BC109">
            <v>970.08096951183586</v>
          </cell>
          <cell r="BD109">
            <v>159174.57968547248</v>
          </cell>
          <cell r="BE109">
            <v>15016.469781648346</v>
          </cell>
          <cell r="BF109">
            <v>4171.2416060134301</v>
          </cell>
          <cell r="BG109">
            <v>926.94257911409545</v>
          </cell>
          <cell r="BH109">
            <v>106116.38645698165</v>
          </cell>
          <cell r="BI109">
            <v>10010.979854432231</v>
          </cell>
          <cell r="BJ109">
            <v>2780.8277373422866</v>
          </cell>
          <cell r="BK109">
            <v>617.96171940939701</v>
          </cell>
          <cell r="BL109">
            <v>222844.41155966147</v>
          </cell>
          <cell r="BM109">
            <v>201621.13426826513</v>
          </cell>
          <cell r="BN109">
            <v>165010.7729139633</v>
          </cell>
          <cell r="BO109">
            <v>155991.08809176303</v>
          </cell>
          <cell r="BP109">
            <v>14856.29410397743</v>
          </cell>
          <cell r="BQ109">
            <v>4126.7483622159525</v>
          </cell>
          <cell r="BR109">
            <v>917.05519160354504</v>
          </cell>
          <cell r="BS109">
            <v>0.74047525696997551</v>
          </cell>
          <cell r="BT109">
            <v>0.7</v>
          </cell>
          <cell r="BZ109" t="str">
            <v>a</v>
          </cell>
          <cell r="CA109" t="str">
            <v>แยกพัฒนาออกมา เพิ่มกลุ่ม</v>
          </cell>
          <cell r="CB109">
            <v>18</v>
          </cell>
          <cell r="CC109">
            <v>0</v>
          </cell>
          <cell r="CD109">
            <v>0</v>
          </cell>
          <cell r="CE109">
            <v>0</v>
          </cell>
          <cell r="CF109">
            <v>18</v>
          </cell>
          <cell r="CG109">
            <v>191453.35650249821</v>
          </cell>
          <cell r="CH109">
            <v>0.7</v>
          </cell>
          <cell r="CI109">
            <v>134017.34955174875</v>
          </cell>
        </row>
        <row r="110">
          <cell r="D110" t="str">
            <v>75-01</v>
          </cell>
          <cell r="E110" t="str">
            <v>รถส่งสายพาน</v>
          </cell>
          <cell r="F110" t="str">
            <v>A</v>
          </cell>
          <cell r="G110">
            <v>18958.883656827842</v>
          </cell>
          <cell r="H110" t="str">
            <v>7501</v>
          </cell>
          <cell r="I110">
            <v>151671.06925462274</v>
          </cell>
          <cell r="J110">
            <v>8</v>
          </cell>
          <cell r="K110">
            <v>400</v>
          </cell>
          <cell r="L110">
            <v>6</v>
          </cell>
          <cell r="M110">
            <v>66.666666666666671</v>
          </cell>
          <cell r="N110">
            <v>18958.883656827842</v>
          </cell>
          <cell r="O110">
            <v>0.18822265637370381</v>
          </cell>
          <cell r="P110">
            <v>3568.4914437681359</v>
          </cell>
          <cell r="Q110">
            <v>85314.976455725293</v>
          </cell>
          <cell r="R110">
            <v>426.57488227862649</v>
          </cell>
          <cell r="S110">
            <v>0.2</v>
          </cell>
          <cell r="T110">
            <v>3791.7767313655686</v>
          </cell>
          <cell r="V110">
            <v>3.5000000000000003E-2</v>
          </cell>
          <cell r="W110">
            <v>385.00000000000006</v>
          </cell>
          <cell r="X110" t="str">
            <v>ดีเซล</v>
          </cell>
          <cell r="Y110" t="str">
            <v>2/8</v>
          </cell>
          <cell r="Z110">
            <v>3000</v>
          </cell>
          <cell r="AA110">
            <v>30130.726714240172</v>
          </cell>
          <cell r="AB110">
            <v>301.30726714240171</v>
          </cell>
          <cell r="AC110">
            <v>1807.8436028544104</v>
          </cell>
          <cell r="AD110">
            <v>1807.8436028544104</v>
          </cell>
          <cell r="AE110">
            <v>3916.9944728512228</v>
          </cell>
          <cell r="AF110">
            <v>1</v>
          </cell>
          <cell r="AG110">
            <v>1</v>
          </cell>
          <cell r="AH110">
            <v>26870.944455725825</v>
          </cell>
          <cell r="AI110">
            <v>7176.7767313655686</v>
          </cell>
          <cell r="AJ110">
            <v>185</v>
          </cell>
          <cell r="AK110">
            <v>66.666666666666671</v>
          </cell>
          <cell r="AL110">
            <v>252.8999993798123</v>
          </cell>
          <cell r="AM110">
            <v>46786.499885265279</v>
          </cell>
          <cell r="AN110">
            <v>34047.721187091396</v>
          </cell>
          <cell r="AO110">
            <v>3212.0491685935281</v>
          </cell>
          <cell r="AP110">
            <v>892.23588016486883</v>
          </cell>
          <cell r="AQ110">
            <v>198.27464003663752</v>
          </cell>
          <cell r="AR110">
            <v>35558.85474644597</v>
          </cell>
          <cell r="AS110">
            <v>3354.6089383439594</v>
          </cell>
          <cell r="AT110">
            <v>931.83581620665541</v>
          </cell>
          <cell r="AU110">
            <v>207.07462582370121</v>
          </cell>
          <cell r="AV110">
            <v>32536.587627736822</v>
          </cell>
          <cell r="AW110">
            <v>3069.4893988430968</v>
          </cell>
          <cell r="AX110">
            <v>852.63594412308237</v>
          </cell>
          <cell r="AY110">
            <v>189.47465424957386</v>
          </cell>
          <cell r="AZ110">
            <v>26464.167724360261</v>
          </cell>
          <cell r="BA110">
            <v>2520.3969261295488</v>
          </cell>
          <cell r="BB110">
            <v>700.11025725820798</v>
          </cell>
          <cell r="BC110">
            <v>155.58005716849067</v>
          </cell>
          <cell r="BD110">
            <v>25535.790890318545</v>
          </cell>
          <cell r="BE110">
            <v>2409.0368764451459</v>
          </cell>
          <cell r="BF110">
            <v>669.17691012365162</v>
          </cell>
          <cell r="BG110">
            <v>148.70598002747815</v>
          </cell>
          <cell r="BH110">
            <v>17023.860593545698</v>
          </cell>
          <cell r="BI110">
            <v>1606.024584296764</v>
          </cell>
          <cell r="BJ110">
            <v>446.11794008243442</v>
          </cell>
          <cell r="BK110">
            <v>99.137320018318761</v>
          </cell>
          <cell r="BL110">
            <v>35750.107246445965</v>
          </cell>
          <cell r="BM110">
            <v>32345.335127736824</v>
          </cell>
          <cell r="BN110">
            <v>26464.167724360261</v>
          </cell>
          <cell r="BO110">
            <v>25025.075072512172</v>
          </cell>
          <cell r="BP110">
            <v>2383.3404830963973</v>
          </cell>
          <cell r="BQ110">
            <v>662.03902308233262</v>
          </cell>
          <cell r="BR110">
            <v>147.11978290718503</v>
          </cell>
          <cell r="BS110">
            <v>0.74025421915317891</v>
          </cell>
          <cell r="BT110">
            <v>0.7</v>
          </cell>
          <cell r="BZ110" t="str">
            <v>a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34047.721187091396</v>
          </cell>
          <cell r="CH110">
            <v>0.2</v>
          </cell>
          <cell r="CI110">
            <v>6809.5442374182794</v>
          </cell>
        </row>
        <row r="111">
          <cell r="D111" t="str">
            <v>77-02</v>
          </cell>
          <cell r="E111" t="str">
            <v>รถตักหน้าขุดหลังขับเคลื่อน 4 ล้อ</v>
          </cell>
          <cell r="F111" t="str">
            <v>D</v>
          </cell>
          <cell r="G111">
            <v>416337.08510393935</v>
          </cell>
          <cell r="H111" t="str">
            <v>7702</v>
          </cell>
          <cell r="I111">
            <v>3330696.6808315148</v>
          </cell>
          <cell r="J111">
            <v>8</v>
          </cell>
          <cell r="K111">
            <v>900</v>
          </cell>
          <cell r="L111">
            <v>5</v>
          </cell>
          <cell r="M111">
            <v>180</v>
          </cell>
          <cell r="N111">
            <v>416337.08510393935</v>
          </cell>
          <cell r="O111">
            <v>0.18822265637370381</v>
          </cell>
          <cell r="P111">
            <v>78364.072105148254</v>
          </cell>
          <cell r="Q111">
            <v>1873516.882967727</v>
          </cell>
          <cell r="R111">
            <v>9367.584414838635</v>
          </cell>
          <cell r="S111">
            <v>0.3</v>
          </cell>
          <cell r="T111">
            <v>87430.787871827255</v>
          </cell>
          <cell r="U111">
            <v>27000</v>
          </cell>
          <cell r="V111">
            <v>0.1</v>
          </cell>
          <cell r="W111">
            <v>32397.75</v>
          </cell>
          <cell r="X111" t="str">
            <v>ดีเซล</v>
          </cell>
          <cell r="Y111" t="str">
            <v>2/8</v>
          </cell>
          <cell r="Z111">
            <v>20000</v>
          </cell>
          <cell r="AA111">
            <v>643897.27949575358</v>
          </cell>
          <cell r="AB111">
            <v>6438.9727949575363</v>
          </cell>
          <cell r="AC111">
            <v>38633.836769745212</v>
          </cell>
          <cell r="AD111">
            <v>38633.836769745212</v>
          </cell>
          <cell r="AE111">
            <v>83706.646334447956</v>
          </cell>
          <cell r="AF111">
            <v>1</v>
          </cell>
          <cell r="AG111">
            <v>1</v>
          </cell>
          <cell r="AH111">
            <v>587775.38795837422</v>
          </cell>
          <cell r="AI111">
            <v>166828.53787182726</v>
          </cell>
          <cell r="AJ111">
            <v>185</v>
          </cell>
          <cell r="AK111">
            <v>180</v>
          </cell>
          <cell r="AL111">
            <v>4103.9894696334959</v>
          </cell>
          <cell r="AM111">
            <v>759238.05188219668</v>
          </cell>
          <cell r="AN111">
            <v>754603.92583020148</v>
          </cell>
          <cell r="AO111">
            <v>71189.049606622779</v>
          </cell>
          <cell r="AP111">
            <v>19774.736001839661</v>
          </cell>
          <cell r="AQ111">
            <v>4394.3857781865918</v>
          </cell>
          <cell r="AR111">
            <v>788023.64924671152</v>
          </cell>
          <cell r="AS111">
            <v>74341.853702519962</v>
          </cell>
          <cell r="AT111">
            <v>20650.514917366654</v>
          </cell>
          <cell r="AU111">
            <v>4589.0033149703677</v>
          </cell>
          <cell r="AV111">
            <v>721184.20241369144</v>
          </cell>
          <cell r="AW111">
            <v>68036.24551072561</v>
          </cell>
          <cell r="AX111">
            <v>18898.957086312668</v>
          </cell>
          <cell r="AY111">
            <v>4199.768241402815</v>
          </cell>
          <cell r="AZ111">
            <v>588069.09178862569</v>
          </cell>
          <cell r="BA111">
            <v>56006.580170345303</v>
          </cell>
          <cell r="BB111">
            <v>15557.383380651472</v>
          </cell>
          <cell r="BC111">
            <v>3457.1963068114383</v>
          </cell>
          <cell r="BD111">
            <v>565952.94437265117</v>
          </cell>
          <cell r="BE111">
            <v>53391.787204967084</v>
          </cell>
          <cell r="BF111">
            <v>14831.052001379747</v>
          </cell>
          <cell r="BG111">
            <v>3295.7893336399438</v>
          </cell>
          <cell r="BH111">
            <v>377301.96291510074</v>
          </cell>
          <cell r="BI111">
            <v>35594.524803311389</v>
          </cell>
          <cell r="BJ111">
            <v>9887.3680009198306</v>
          </cell>
          <cell r="BK111">
            <v>2197.1928890932959</v>
          </cell>
          <cell r="BL111">
            <v>792334.12212171161</v>
          </cell>
          <cell r="BM111">
            <v>716873.72953869135</v>
          </cell>
          <cell r="BN111">
            <v>588069.09178862569</v>
          </cell>
          <cell r="BO111">
            <v>554633.88548519812</v>
          </cell>
          <cell r="BP111">
            <v>52822.274808114104</v>
          </cell>
          <cell r="BQ111">
            <v>14672.854113365029</v>
          </cell>
          <cell r="BR111">
            <v>3260.6342474144508</v>
          </cell>
          <cell r="BS111">
            <v>0.7421983672921908</v>
          </cell>
          <cell r="BT111">
            <v>0.7</v>
          </cell>
          <cell r="BZ111" t="str">
            <v>a</v>
          </cell>
          <cell r="CA111" t="str">
            <v>ห่างค่อนข้างเยอะ</v>
          </cell>
          <cell r="CB111">
            <v>15</v>
          </cell>
          <cell r="CC111">
            <v>35</v>
          </cell>
          <cell r="CD111">
            <v>27</v>
          </cell>
          <cell r="CE111">
            <v>45</v>
          </cell>
          <cell r="CF111">
            <v>122</v>
          </cell>
          <cell r="CG111">
            <v>651369.24221565377</v>
          </cell>
          <cell r="CH111">
            <v>0.6</v>
          </cell>
          <cell r="CI111">
            <v>390821.54532939225</v>
          </cell>
        </row>
        <row r="112">
          <cell r="D112" t="str">
            <v>78-01</v>
          </cell>
          <cell r="E112" t="str">
            <v>รถกระเช้าไฟฟ้ายกได้สูง 9 เมตร</v>
          </cell>
          <cell r="F112" t="str">
            <v>D</v>
          </cell>
          <cell r="G112">
            <v>119434.1085271318</v>
          </cell>
          <cell r="H112" t="str">
            <v>7801</v>
          </cell>
          <cell r="I112">
            <v>1194341.085271318</v>
          </cell>
          <cell r="J112">
            <v>10</v>
          </cell>
          <cell r="K112">
            <v>900</v>
          </cell>
          <cell r="L112">
            <v>5</v>
          </cell>
          <cell r="M112">
            <v>180</v>
          </cell>
          <cell r="N112">
            <v>119434.1085271318</v>
          </cell>
          <cell r="O112">
            <v>0.2329094433013652</v>
          </cell>
          <cell r="P112">
            <v>27817.331728249104</v>
          </cell>
          <cell r="Q112">
            <v>656887.59689922491</v>
          </cell>
          <cell r="R112">
            <v>3284.4379844961245</v>
          </cell>
          <cell r="S112">
            <v>0.3</v>
          </cell>
          <cell r="T112">
            <v>35830.232558139542</v>
          </cell>
          <cell r="V112">
            <v>0.1</v>
          </cell>
          <cell r="W112">
            <v>22275</v>
          </cell>
          <cell r="X112" t="str">
            <v>ดีเซล</v>
          </cell>
          <cell r="Y112" t="str">
            <v>2.5/10</v>
          </cell>
          <cell r="Z112">
            <v>11250</v>
          </cell>
          <cell r="AA112">
            <v>219891.11079801657</v>
          </cell>
          <cell r="AB112">
            <v>2198.9111079801655</v>
          </cell>
          <cell r="AC112">
            <v>13193.466647880994</v>
          </cell>
          <cell r="AD112">
            <v>13193.466647880994</v>
          </cell>
          <cell r="AE112">
            <v>28585.844403742154</v>
          </cell>
          <cell r="AF112">
            <v>1</v>
          </cell>
          <cell r="AG112">
            <v>1</v>
          </cell>
          <cell r="AH112">
            <v>179121.72264361917</v>
          </cell>
          <cell r="AI112">
            <v>69355.232558139542</v>
          </cell>
          <cell r="AJ112">
            <v>185</v>
          </cell>
          <cell r="AK112">
            <v>180</v>
          </cell>
          <cell r="AL112">
            <v>1353.5323753485666</v>
          </cell>
          <cell r="AM112">
            <v>250403.48943948481</v>
          </cell>
          <cell r="AN112">
            <v>248476.95520175871</v>
          </cell>
          <cell r="AO112">
            <v>23441.222188845164</v>
          </cell>
          <cell r="AP112">
            <v>6511.4506080125457</v>
          </cell>
          <cell r="AQ112">
            <v>1446.989024002788</v>
          </cell>
          <cell r="AR112">
            <v>259006.64046184666</v>
          </cell>
          <cell r="AS112">
            <v>24434.588722815723</v>
          </cell>
          <cell r="AT112">
            <v>6787.3857563377005</v>
          </cell>
          <cell r="AU112">
            <v>1508.3079458528223</v>
          </cell>
          <cell r="AV112">
            <v>237947.26994167076</v>
          </cell>
          <cell r="AW112">
            <v>22447.855654874602</v>
          </cell>
          <cell r="AX112">
            <v>6235.515459687389</v>
          </cell>
          <cell r="AY112">
            <v>1385.6701021527531</v>
          </cell>
          <cell r="AZ112">
            <v>200703.31179090598</v>
          </cell>
          <cell r="BA112">
            <v>19114.601122943426</v>
          </cell>
          <cell r="BB112">
            <v>5309.6114230398407</v>
          </cell>
          <cell r="BC112">
            <v>1179.9136495644091</v>
          </cell>
          <cell r="BD112">
            <v>186357.71640131902</v>
          </cell>
          <cell r="BE112">
            <v>17580.916641633874</v>
          </cell>
          <cell r="BF112">
            <v>4883.587956009409</v>
          </cell>
          <cell r="BG112">
            <v>1085.241768002091</v>
          </cell>
          <cell r="BH112">
            <v>124238.47760087936</v>
          </cell>
          <cell r="BI112">
            <v>11720.611094422582</v>
          </cell>
          <cell r="BJ112">
            <v>3255.7253040062728</v>
          </cell>
          <cell r="BK112">
            <v>723.49451200139401</v>
          </cell>
          <cell r="BL112">
            <v>260900.80296184667</v>
          </cell>
          <cell r="BM112">
            <v>236053.10744167076</v>
          </cell>
          <cell r="BN112">
            <v>200703.31179090598</v>
          </cell>
          <cell r="BO112">
            <v>182630.56207329265</v>
          </cell>
          <cell r="BP112">
            <v>17393.386864123109</v>
          </cell>
          <cell r="BQ112">
            <v>4831.4963511453079</v>
          </cell>
          <cell r="BR112">
            <v>1073.6658558100685</v>
          </cell>
          <cell r="BS112">
            <v>0.76927057913369556</v>
          </cell>
          <cell r="BT112">
            <v>0.7</v>
          </cell>
          <cell r="BZ112" t="str">
            <v>a</v>
          </cell>
          <cell r="CB112">
            <v>0</v>
          </cell>
          <cell r="CC112">
            <v>0</v>
          </cell>
          <cell r="CD112">
            <v>0</v>
          </cell>
          <cell r="CE112">
            <v>1</v>
          </cell>
          <cell r="CF112">
            <v>1</v>
          </cell>
          <cell r="CG112">
            <v>219003.53977371764</v>
          </cell>
          <cell r="CH112">
            <v>0.5</v>
          </cell>
          <cell r="CI112">
            <v>109501.76988685882</v>
          </cell>
        </row>
        <row r="113">
          <cell r="D113" t="str">
            <v>78-03</v>
          </cell>
          <cell r="E113" t="str">
            <v>รถกระเช้าไฟฟ้ายกได้สูง 15 เมตร</v>
          </cell>
          <cell r="F113" t="str">
            <v>D</v>
          </cell>
          <cell r="G113">
            <v>368443.81093562918</v>
          </cell>
          <cell r="H113" t="str">
            <v>7803</v>
          </cell>
          <cell r="I113">
            <v>3684438.1093562916</v>
          </cell>
          <cell r="J113">
            <v>10</v>
          </cell>
          <cell r="K113">
            <v>900</v>
          </cell>
          <cell r="L113">
            <v>5</v>
          </cell>
          <cell r="M113">
            <v>180</v>
          </cell>
          <cell r="N113">
            <v>368443.81093562918</v>
          </cell>
          <cell r="O113">
            <v>0.2329094433013652</v>
          </cell>
          <cell r="P113">
            <v>85814.042892850848</v>
          </cell>
          <cell r="Q113">
            <v>2026440.9601459603</v>
          </cell>
          <cell r="R113">
            <v>10132.204800729802</v>
          </cell>
          <cell r="S113">
            <v>0.3</v>
          </cell>
          <cell r="T113">
            <v>110533.14328068875</v>
          </cell>
          <cell r="V113">
            <v>0.1</v>
          </cell>
          <cell r="W113">
            <v>24750</v>
          </cell>
          <cell r="X113" t="str">
            <v>ดีเซล</v>
          </cell>
          <cell r="Y113" t="str">
            <v>2.5/10</v>
          </cell>
          <cell r="Z113">
            <v>11250</v>
          </cell>
          <cell r="AA113">
            <v>610923.20190989855</v>
          </cell>
          <cell r="AB113">
            <v>6109.2320190989858</v>
          </cell>
          <cell r="AC113">
            <v>36655.392114593909</v>
          </cell>
          <cell r="AD113">
            <v>36655.392114593909</v>
          </cell>
          <cell r="AE113">
            <v>79420.016248286804</v>
          </cell>
          <cell r="AF113">
            <v>1</v>
          </cell>
          <cell r="AG113">
            <v>1</v>
          </cell>
          <cell r="AH113">
            <v>543810.07487749658</v>
          </cell>
          <cell r="AI113">
            <v>146533.14328068873</v>
          </cell>
          <cell r="AJ113">
            <v>185</v>
          </cell>
          <cell r="AK113">
            <v>180</v>
          </cell>
          <cell r="AL113">
            <v>3753.5869364827868</v>
          </cell>
          <cell r="AM113">
            <v>694413.5832493155</v>
          </cell>
          <cell r="AN113">
            <v>690343.21815818525</v>
          </cell>
          <cell r="AO113">
            <v>65126.718694168419</v>
          </cell>
          <cell r="AP113">
            <v>18090.755192824559</v>
          </cell>
          <cell r="AQ113">
            <v>4020.1678206276797</v>
          </cell>
          <cell r="AR113">
            <v>722826.37906609464</v>
          </cell>
          <cell r="AS113">
            <v>68191.167836424022</v>
          </cell>
          <cell r="AT113">
            <v>18941.991065673337</v>
          </cell>
          <cell r="AU113">
            <v>4209.3313479274084</v>
          </cell>
          <cell r="AV113">
            <v>657860.05725027609</v>
          </cell>
          <cell r="AW113">
            <v>62062.269551912839</v>
          </cell>
          <cell r="AX113">
            <v>17239.519319975789</v>
          </cell>
          <cell r="AY113">
            <v>3831.0042933279528</v>
          </cell>
          <cell r="AZ113">
            <v>542965.69378393353</v>
          </cell>
          <cell r="BA113">
            <v>51711.018455612721</v>
          </cell>
          <cell r="BB113">
            <v>14364.171793225756</v>
          </cell>
          <cell r="BC113">
            <v>3192.03817627239</v>
          </cell>
          <cell r="BD113">
            <v>517757.41361863894</v>
          </cell>
          <cell r="BE113">
            <v>48845.039020626311</v>
          </cell>
          <cell r="BF113">
            <v>13568.06639461842</v>
          </cell>
          <cell r="BG113">
            <v>3015.1258654707599</v>
          </cell>
          <cell r="BH113">
            <v>345171.60907909262</v>
          </cell>
          <cell r="BI113">
            <v>32563.35934708421</v>
          </cell>
          <cell r="BJ113">
            <v>9045.3775964122797</v>
          </cell>
          <cell r="BK113">
            <v>2010.0839103138399</v>
          </cell>
          <cell r="BL113">
            <v>724860.37906609452</v>
          </cell>
          <cell r="BM113">
            <v>655826.05725027598</v>
          </cell>
          <cell r="BN113">
            <v>542965.69378393353</v>
          </cell>
          <cell r="BO113">
            <v>507402.26534626615</v>
          </cell>
          <cell r="BP113">
            <v>48324.025271072969</v>
          </cell>
          <cell r="BQ113">
            <v>13423.340353075824</v>
          </cell>
          <cell r="BR113">
            <v>2982.9645229057387</v>
          </cell>
          <cell r="BS113">
            <v>0.7490624532182143</v>
          </cell>
          <cell r="BT113">
            <v>0.7</v>
          </cell>
          <cell r="BZ113" t="str">
            <v>a</v>
          </cell>
          <cell r="CB113">
            <v>2</v>
          </cell>
          <cell r="CC113">
            <v>0</v>
          </cell>
          <cell r="CD113">
            <v>0</v>
          </cell>
          <cell r="CE113">
            <v>3</v>
          </cell>
          <cell r="CF113">
            <v>5</v>
          </cell>
          <cell r="CG113">
            <v>599420.30145110807</v>
          </cell>
          <cell r="CH113">
            <v>0.5</v>
          </cell>
          <cell r="CI113">
            <v>299710.15072555403</v>
          </cell>
        </row>
        <row r="114">
          <cell r="D114" t="str">
            <v>78-04</v>
          </cell>
          <cell r="E114" t="str">
            <v>รถกระเช้าไฟฟ้ายกฐานบูมได้</v>
          </cell>
          <cell r="F114" t="str">
            <v>D</v>
          </cell>
          <cell r="G114">
            <v>815303.22473372589</v>
          </cell>
          <cell r="H114" t="str">
            <v>7804</v>
          </cell>
          <cell r="I114">
            <v>8153032.2473372594</v>
          </cell>
          <cell r="J114">
            <v>10</v>
          </cell>
          <cell r="K114">
            <v>900</v>
          </cell>
          <cell r="L114">
            <v>5</v>
          </cell>
          <cell r="M114">
            <v>180</v>
          </cell>
          <cell r="N114">
            <v>815303.22473372589</v>
          </cell>
          <cell r="O114">
            <v>0.2329094433013652</v>
          </cell>
          <cell r="P114">
            <v>189891.82019453993</v>
          </cell>
          <cell r="Q114">
            <v>4484167.7360354932</v>
          </cell>
          <cell r="R114">
            <v>22420.838680177465</v>
          </cell>
          <cell r="S114">
            <v>0.3</v>
          </cell>
          <cell r="T114">
            <v>244590.96742011775</v>
          </cell>
          <cell r="V114">
            <v>0.1</v>
          </cell>
          <cell r="W114">
            <v>24750</v>
          </cell>
          <cell r="X114" t="str">
            <v>ดีเซล</v>
          </cell>
          <cell r="Y114" t="str">
            <v>2.5/10</v>
          </cell>
          <cell r="Z114">
            <v>11250</v>
          </cell>
          <cell r="AA114">
            <v>1308206.8510285611</v>
          </cell>
          <cell r="AB114">
            <v>13082.068510285611</v>
          </cell>
          <cell r="AC114">
            <v>78492.411061713661</v>
          </cell>
          <cell r="AD114">
            <v>78492.411061713661</v>
          </cell>
          <cell r="AE114">
            <v>170066.89063371293</v>
          </cell>
          <cell r="AF114">
            <v>1</v>
          </cell>
          <cell r="AG114">
            <v>1</v>
          </cell>
          <cell r="AH114">
            <v>1197682.7742421562</v>
          </cell>
          <cell r="AI114">
            <v>280590.96742011775</v>
          </cell>
          <cell r="AJ114">
            <v>185</v>
          </cell>
          <cell r="AK114">
            <v>180</v>
          </cell>
          <cell r="AL114">
            <v>8032.7996497390359</v>
          </cell>
          <cell r="AM114">
            <v>1486067.9352017217</v>
          </cell>
          <cell r="AN114">
            <v>1478273.7416622739</v>
          </cell>
          <cell r="AO114">
            <v>139459.78694927113</v>
          </cell>
          <cell r="AP114">
            <v>38738.82970813087</v>
          </cell>
          <cell r="AQ114">
            <v>8608.6288240290814</v>
          </cell>
          <cell r="AR114">
            <v>1550153.4287453876</v>
          </cell>
          <cell r="AS114">
            <v>146240.88950428186</v>
          </cell>
          <cell r="AT114">
            <v>40622.469306744963</v>
          </cell>
          <cell r="AU114">
            <v>9027.215401498881</v>
          </cell>
          <cell r="AV114">
            <v>1406394.0545791602</v>
          </cell>
          <cell r="AW114">
            <v>132678.6843942604</v>
          </cell>
          <cell r="AX114">
            <v>36855.190109516778</v>
          </cell>
          <cell r="AY114">
            <v>8190.0422465592837</v>
          </cell>
          <cell r="AZ114">
            <v>1152152.4517687836</v>
          </cell>
          <cell r="BA114">
            <v>109728.80493036035</v>
          </cell>
          <cell r="BB114">
            <v>30480.223591766764</v>
          </cell>
          <cell r="BC114">
            <v>6773.3830203926145</v>
          </cell>
          <cell r="BD114">
            <v>1108705.3062467054</v>
          </cell>
          <cell r="BE114">
            <v>104594.84021195336</v>
          </cell>
          <cell r="BF114">
            <v>29054.122281098153</v>
          </cell>
          <cell r="BG114">
            <v>6456.4716180218111</v>
          </cell>
          <cell r="BH114">
            <v>739136.87083113694</v>
          </cell>
          <cell r="BI114">
            <v>69729.893474635566</v>
          </cell>
          <cell r="BJ114">
            <v>19369.414854065435</v>
          </cell>
          <cell r="BK114">
            <v>4304.3144120145407</v>
          </cell>
          <cell r="BL114">
            <v>1552187.4287453876</v>
          </cell>
          <cell r="BM114">
            <v>1404360.0545791602</v>
          </cell>
          <cell r="BN114">
            <v>1152152.4517687836</v>
          </cell>
          <cell r="BO114">
            <v>1086531.2001217713</v>
          </cell>
          <cell r="BP114">
            <v>103479.16191635917</v>
          </cell>
          <cell r="BQ114">
            <v>28744.2116434331</v>
          </cell>
          <cell r="BR114">
            <v>6387.6025874295774</v>
          </cell>
          <cell r="BS114">
            <v>0.7422766287316559</v>
          </cell>
          <cell r="BT114">
            <v>0.7</v>
          </cell>
          <cell r="BZ114" t="str">
            <v>a</v>
          </cell>
          <cell r="CA114" t="str">
            <v>ห่างค่อนข้างเยอะ</v>
          </cell>
          <cell r="CB114">
            <v>0</v>
          </cell>
          <cell r="CC114">
            <v>0</v>
          </cell>
          <cell r="CD114">
            <v>0</v>
          </cell>
          <cell r="CE114">
            <v>18</v>
          </cell>
          <cell r="CF114">
            <v>18</v>
          </cell>
          <cell r="CG114">
            <v>1277076.8562939723</v>
          </cell>
          <cell r="CH114">
            <v>0.5</v>
          </cell>
          <cell r="CI114">
            <v>638538.42814698617</v>
          </cell>
        </row>
        <row r="115">
          <cell r="D115" t="str">
            <v>80-01</v>
          </cell>
          <cell r="E115" t="str">
            <v>รถยกขนาด 25 ตันใช้ไฮดรอลิค</v>
          </cell>
          <cell r="F115" t="str">
            <v>D</v>
          </cell>
          <cell r="G115">
            <v>1580161.1643204913</v>
          </cell>
          <cell r="H115" t="str">
            <v>8001</v>
          </cell>
          <cell r="I115">
            <v>18961933.971845895</v>
          </cell>
          <cell r="J115">
            <v>12</v>
          </cell>
          <cell r="K115">
            <v>900</v>
          </cell>
          <cell r="L115">
            <v>5</v>
          </cell>
          <cell r="M115">
            <v>180</v>
          </cell>
          <cell r="N115">
            <v>1580161.1643204913</v>
          </cell>
          <cell r="O115">
            <v>0.2786260722326796</v>
          </cell>
          <cell r="P115">
            <v>440274.09870923631</v>
          </cell>
          <cell r="Q115">
            <v>10271047.568083193</v>
          </cell>
          <cell r="R115">
            <v>51355.237840415968</v>
          </cell>
          <cell r="S115">
            <v>0.3</v>
          </cell>
          <cell r="T115">
            <v>474048.34929614735</v>
          </cell>
          <cell r="V115">
            <v>0.1</v>
          </cell>
          <cell r="W115">
            <v>74250</v>
          </cell>
          <cell r="X115" t="str">
            <v>ดีเซล</v>
          </cell>
          <cell r="Y115" t="str">
            <v>3/12</v>
          </cell>
          <cell r="Z115">
            <v>30000</v>
          </cell>
          <cell r="AA115">
            <v>2650088.850166291</v>
          </cell>
          <cell r="AB115">
            <v>26500.88850166291</v>
          </cell>
          <cell r="AC115">
            <v>159005.33100997747</v>
          </cell>
          <cell r="AD115">
            <v>159005.33100997747</v>
          </cell>
          <cell r="AE115">
            <v>344511.55052161787</v>
          </cell>
          <cell r="AF115">
            <v>1</v>
          </cell>
          <cell r="AG115">
            <v>1</v>
          </cell>
          <cell r="AH115">
            <v>2416302.0513917613</v>
          </cell>
          <cell r="AI115">
            <v>578298.34929614735</v>
          </cell>
          <cell r="AJ115">
            <v>185</v>
          </cell>
          <cell r="AK115">
            <v>180</v>
          </cell>
          <cell r="AL115">
            <v>16273.860776886015</v>
          </cell>
          <cell r="AM115">
            <v>3010664.2437239126</v>
          </cell>
          <cell r="AN115">
            <v>2994600.4006879088</v>
          </cell>
          <cell r="AO115">
            <v>282509.47176301025</v>
          </cell>
          <cell r="AP115">
            <v>78474.85326750284</v>
          </cell>
          <cell r="AQ115">
            <v>17438.856281667297</v>
          </cell>
          <cell r="AR115">
            <v>3138440.2957223048</v>
          </cell>
          <cell r="AS115">
            <v>296079.2731813495</v>
          </cell>
          <cell r="AT115">
            <v>82244.242550374867</v>
          </cell>
          <cell r="AU115">
            <v>18276.498344527747</v>
          </cell>
          <cell r="AV115">
            <v>2850760.5056535127</v>
          </cell>
          <cell r="AW115">
            <v>268939.670344671</v>
          </cell>
          <cell r="AX115">
            <v>74705.463984630827</v>
          </cell>
          <cell r="AY115">
            <v>16601.21421880685</v>
          </cell>
          <cell r="AZ115">
            <v>2362535.9349597124</v>
          </cell>
          <cell r="BA115">
            <v>225003.42237711546</v>
          </cell>
          <cell r="BB115">
            <v>62500.950660309849</v>
          </cell>
          <cell r="BC115">
            <v>13889.100146735522</v>
          </cell>
          <cell r="BD115">
            <v>2245950.3005159316</v>
          </cell>
          <cell r="BE115">
            <v>211882.10382225769</v>
          </cell>
          <cell r="BF115">
            <v>58856.139950627126</v>
          </cell>
          <cell r="BG115">
            <v>13079.142211250473</v>
          </cell>
          <cell r="BH115">
            <v>1497300.2003439544</v>
          </cell>
          <cell r="BI115">
            <v>141254.73588150513</v>
          </cell>
          <cell r="BJ115">
            <v>39237.42663375142</v>
          </cell>
          <cell r="BK115">
            <v>8719.4281408336483</v>
          </cell>
          <cell r="BL115">
            <v>3144330.4207223044</v>
          </cell>
          <cell r="BM115">
            <v>2844870.3806535131</v>
          </cell>
          <cell r="BN115">
            <v>2362535.9349597124</v>
          </cell>
          <cell r="BO115">
            <v>2201031.2945056129</v>
          </cell>
          <cell r="BP115">
            <v>209622.02804815362</v>
          </cell>
          <cell r="BQ115">
            <v>58228.341124487117</v>
          </cell>
          <cell r="BR115">
            <v>12939.631360997137</v>
          </cell>
          <cell r="BS115">
            <v>0.75136376234180857</v>
          </cell>
          <cell r="BT115">
            <v>0.7</v>
          </cell>
          <cell r="BZ115" t="str">
            <v>a</v>
          </cell>
          <cell r="CA115" t="str">
            <v>ห่างค่อนข้างเยอะ</v>
          </cell>
          <cell r="CB115">
            <v>0</v>
          </cell>
          <cell r="CC115">
            <v>0</v>
          </cell>
          <cell r="CD115">
            <v>0</v>
          </cell>
          <cell r="CE115">
            <v>1</v>
          </cell>
          <cell r="CF115">
            <v>1</v>
          </cell>
          <cell r="CG115">
            <v>2605334.4822197407</v>
          </cell>
          <cell r="CH115">
            <v>0.5</v>
          </cell>
          <cell r="CI115">
            <v>1302667.2411098704</v>
          </cell>
        </row>
        <row r="116">
          <cell r="D116" t="str">
            <v>80-02</v>
          </cell>
          <cell r="E116" t="str">
            <v>รถยกขนาด 20 ตันใช้ไฮดรอลิค</v>
          </cell>
          <cell r="F116" t="str">
            <v>D</v>
          </cell>
          <cell r="G116">
            <v>419526.62337662332</v>
          </cell>
          <cell r="H116" t="str">
            <v>8002</v>
          </cell>
          <cell r="I116">
            <v>5034319.4805194801</v>
          </cell>
          <cell r="J116">
            <v>12</v>
          </cell>
          <cell r="K116">
            <v>900</v>
          </cell>
          <cell r="L116">
            <v>5</v>
          </cell>
          <cell r="M116">
            <v>180</v>
          </cell>
          <cell r="N116">
            <v>419526.62337662332</v>
          </cell>
          <cell r="O116">
            <v>0.2786260722326796</v>
          </cell>
          <cell r="P116">
            <v>116891.05526846721</v>
          </cell>
          <cell r="Q116">
            <v>2726923.0519480514</v>
          </cell>
          <cell r="R116">
            <v>13634.615259740258</v>
          </cell>
          <cell r="S116">
            <v>0.3</v>
          </cell>
          <cell r="T116">
            <v>125857.987012987</v>
          </cell>
          <cell r="V116">
            <v>0.1</v>
          </cell>
          <cell r="W116">
            <v>49500</v>
          </cell>
          <cell r="X116" t="str">
            <v>ดีเซล</v>
          </cell>
          <cell r="Y116" t="str">
            <v>3/12</v>
          </cell>
          <cell r="Z116">
            <v>30000</v>
          </cell>
          <cell r="AA116">
            <v>755410.28091781784</v>
          </cell>
          <cell r="AB116">
            <v>7554.1028091781782</v>
          </cell>
          <cell r="AC116">
            <v>45324.616855069071</v>
          </cell>
          <cell r="AD116">
            <v>45324.616855069071</v>
          </cell>
          <cell r="AE116">
            <v>98203.336519316319</v>
          </cell>
          <cell r="AF116">
            <v>1</v>
          </cell>
          <cell r="AG116">
            <v>1</v>
          </cell>
          <cell r="AH116">
            <v>648255.63042414712</v>
          </cell>
          <cell r="AI116">
            <v>205357.987012987</v>
          </cell>
          <cell r="AJ116">
            <v>185</v>
          </cell>
          <cell r="AK116">
            <v>180</v>
          </cell>
          <cell r="AL116">
            <v>4644.9621944068795</v>
          </cell>
          <cell r="AM116">
            <v>859318.00596527266</v>
          </cell>
          <cell r="AN116">
            <v>853613.61743713415</v>
          </cell>
          <cell r="AO116">
            <v>80529.586550673033</v>
          </cell>
          <cell r="AP116">
            <v>22369.329597409174</v>
          </cell>
          <cell r="AQ116">
            <v>4970.9621327575942</v>
          </cell>
          <cell r="AR116">
            <v>891802.5483089909</v>
          </cell>
          <cell r="AS116">
            <v>84132.315878206689</v>
          </cell>
          <cell r="AT116">
            <v>23370.087743946304</v>
          </cell>
          <cell r="AU116">
            <v>5193.3528319880679</v>
          </cell>
          <cell r="AV116">
            <v>815424.6865652774</v>
          </cell>
          <cell r="AW116">
            <v>76926.857223139377</v>
          </cell>
          <cell r="AX116">
            <v>21368.571450872048</v>
          </cell>
          <cell r="AY116">
            <v>4748.5714335271223</v>
          </cell>
          <cell r="AZ116">
            <v>685802.96808648482</v>
          </cell>
          <cell r="BA116">
            <v>65314.568389189029</v>
          </cell>
          <cell r="BB116">
            <v>18142.935663663618</v>
          </cell>
          <cell r="BC116">
            <v>4031.7634808141374</v>
          </cell>
          <cell r="BD116">
            <v>640210.21307785064</v>
          </cell>
          <cell r="BE116">
            <v>60397.189913004775</v>
          </cell>
          <cell r="BF116">
            <v>16776.997198056881</v>
          </cell>
          <cell r="BG116">
            <v>3728.2215995681954</v>
          </cell>
          <cell r="BH116">
            <v>426806.80871856707</v>
          </cell>
          <cell r="BI116">
            <v>40264.793275336517</v>
          </cell>
          <cell r="BJ116">
            <v>11184.664798704587</v>
          </cell>
          <cell r="BK116">
            <v>2485.4810663787971</v>
          </cell>
          <cell r="BL116">
            <v>896294.2983089909</v>
          </cell>
          <cell r="BM116">
            <v>810932.9365652774</v>
          </cell>
          <cell r="BN116">
            <v>685802.96808648482</v>
          </cell>
          <cell r="BO116">
            <v>627406.00881629356</v>
          </cell>
          <cell r="BP116">
            <v>59752.953220599389</v>
          </cell>
          <cell r="BQ116">
            <v>16598.042561277609</v>
          </cell>
          <cell r="BR116">
            <v>3688.4539025061354</v>
          </cell>
          <cell r="BS116">
            <v>0.76515377748175661</v>
          </cell>
          <cell r="BT116">
            <v>0.7</v>
          </cell>
          <cell r="BZ116" t="str">
            <v>a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750265.03498999064</v>
          </cell>
          <cell r="CH116">
            <v>0.5</v>
          </cell>
          <cell r="CI116">
            <v>375132.51749499532</v>
          </cell>
        </row>
        <row r="117">
          <cell r="D117" t="str">
            <v>80-03</v>
          </cell>
          <cell r="E117" t="str">
            <v>รถยกรุ่นเก่าใช้สลิง</v>
          </cell>
          <cell r="F117" t="str">
            <v>D</v>
          </cell>
          <cell r="G117">
            <v>328261.37280334067</v>
          </cell>
          <cell r="H117" t="str">
            <v>8003</v>
          </cell>
          <cell r="I117">
            <v>3939136.473640088</v>
          </cell>
          <cell r="J117">
            <v>12</v>
          </cell>
          <cell r="K117">
            <v>925</v>
          </cell>
          <cell r="L117">
            <v>5</v>
          </cell>
          <cell r="M117">
            <v>185</v>
          </cell>
          <cell r="N117">
            <v>328261.37280334067</v>
          </cell>
          <cell r="O117">
            <v>0.2786260722326796</v>
          </cell>
          <cell r="P117">
            <v>91462.176969902168</v>
          </cell>
          <cell r="Q117">
            <v>2133698.9232217143</v>
          </cell>
          <cell r="R117">
            <v>10668.494616108572</v>
          </cell>
          <cell r="S117">
            <v>0.3</v>
          </cell>
          <cell r="T117">
            <v>98478.411841002191</v>
          </cell>
          <cell r="V117">
            <v>0.1</v>
          </cell>
          <cell r="W117">
            <v>25437.5</v>
          </cell>
          <cell r="X117" t="str">
            <v>ดีเซล</v>
          </cell>
          <cell r="Y117" t="str">
            <v>3/12</v>
          </cell>
          <cell r="Z117">
            <v>30000</v>
          </cell>
          <cell r="AA117">
            <v>584307.95623035368</v>
          </cell>
          <cell r="AB117">
            <v>5843.0795623035365</v>
          </cell>
          <cell r="AC117">
            <v>35058.477373821217</v>
          </cell>
          <cell r="AD117">
            <v>35058.477373821217</v>
          </cell>
          <cell r="AE117">
            <v>75960.034309945971</v>
          </cell>
          <cell r="AF117">
            <v>1</v>
          </cell>
          <cell r="AG117">
            <v>1</v>
          </cell>
          <cell r="AH117">
            <v>506352.07869929739</v>
          </cell>
          <cell r="AI117">
            <v>153915.91184100218</v>
          </cell>
          <cell r="AJ117">
            <v>185</v>
          </cell>
          <cell r="AK117">
            <v>185</v>
          </cell>
          <cell r="AL117">
            <v>3569.0161650827004</v>
          </cell>
          <cell r="AM117">
            <v>660267.99054029956</v>
          </cell>
          <cell r="AN117">
            <v>660267.99054029956</v>
          </cell>
          <cell r="AO117">
            <v>62289.433069839586</v>
          </cell>
          <cell r="AP117">
            <v>17302.620297177662</v>
          </cell>
          <cell r="AQ117">
            <v>3845.026732706147</v>
          </cell>
          <cell r="AR117">
            <v>690149.17131731473</v>
          </cell>
          <cell r="AS117">
            <v>65108.412388425917</v>
          </cell>
          <cell r="AT117">
            <v>18085.670107896087</v>
          </cell>
          <cell r="AU117">
            <v>4019.0378017546859</v>
          </cell>
          <cell r="AV117">
            <v>630386.80976328463</v>
          </cell>
          <cell r="AW117">
            <v>59470.45375125327</v>
          </cell>
          <cell r="AX117">
            <v>16519.570486459241</v>
          </cell>
          <cell r="AY117">
            <v>3671.0156636576089</v>
          </cell>
          <cell r="AZ117">
            <v>528963.44141896325</v>
          </cell>
          <cell r="BA117">
            <v>50377.470611329831</v>
          </cell>
          <cell r="BB117">
            <v>13993.741836480509</v>
          </cell>
          <cell r="BC117">
            <v>3109.7204081067798</v>
          </cell>
          <cell r="BD117">
            <v>495200.99290522467</v>
          </cell>
          <cell r="BE117">
            <v>46717.074802379691</v>
          </cell>
          <cell r="BF117">
            <v>12976.965222883246</v>
          </cell>
          <cell r="BG117">
            <v>2883.7700495296103</v>
          </cell>
          <cell r="BH117">
            <v>330133.99527014978</v>
          </cell>
          <cell r="BI117">
            <v>31144.716534919793</v>
          </cell>
          <cell r="BJ117">
            <v>8651.310148588831</v>
          </cell>
          <cell r="BK117">
            <v>1922.5133663530735</v>
          </cell>
          <cell r="BL117">
            <v>693281.39006731461</v>
          </cell>
          <cell r="BM117">
            <v>627254.59101328452</v>
          </cell>
          <cell r="BN117">
            <v>528963.44141896325</v>
          </cell>
          <cell r="BO117">
            <v>485296.97304712021</v>
          </cell>
          <cell r="BP117">
            <v>46218.759337820971</v>
          </cell>
          <cell r="BQ117">
            <v>12838.544260505825</v>
          </cell>
          <cell r="BR117">
            <v>2853.0098356679609</v>
          </cell>
          <cell r="BS117">
            <v>0.762985201964823</v>
          </cell>
          <cell r="BT117">
            <v>0.7</v>
          </cell>
          <cell r="BZ117" t="str">
            <v>a</v>
          </cell>
          <cell r="CA117" t="str">
            <v>ห่างค่อนข้างเยอะ</v>
          </cell>
          <cell r="CB117">
            <v>0</v>
          </cell>
          <cell r="CC117">
            <v>0</v>
          </cell>
          <cell r="CD117">
            <v>0</v>
          </cell>
          <cell r="CE117">
            <v>1</v>
          </cell>
          <cell r="CF117">
            <v>1</v>
          </cell>
          <cell r="CG117">
            <v>579402.21072798327</v>
          </cell>
          <cell r="CH117">
            <v>0.5</v>
          </cell>
          <cell r="CI117">
            <v>289701.10536399164</v>
          </cell>
        </row>
        <row r="118">
          <cell r="D118" t="str">
            <v>82-01</v>
          </cell>
          <cell r="E118" t="str">
            <v xml:space="preserve">รถขุดไฮโดรลิคล้อยางขนาดไม่น้อยกว่า 17 ตัน </v>
          </cell>
          <cell r="F118" t="str">
            <v>D</v>
          </cell>
          <cell r="G118">
            <v>600247.65845972777</v>
          </cell>
          <cell r="H118" t="str">
            <v>8201</v>
          </cell>
          <cell r="I118">
            <v>6002476.5845972775</v>
          </cell>
          <cell r="J118">
            <v>10</v>
          </cell>
          <cell r="K118">
            <v>1100</v>
          </cell>
          <cell r="L118">
            <v>6</v>
          </cell>
          <cell r="M118">
            <v>183.33333333333334</v>
          </cell>
          <cell r="N118">
            <v>600247.65845972777</v>
          </cell>
          <cell r="O118">
            <v>0.2329094433013652</v>
          </cell>
          <cell r="P118">
            <v>139803.34797480318</v>
          </cell>
          <cell r="Q118">
            <v>3301362.1215285026</v>
          </cell>
          <cell r="R118">
            <v>16506.810607642514</v>
          </cell>
          <cell r="S118">
            <v>0.3</v>
          </cell>
          <cell r="T118">
            <v>126052.00827654281</v>
          </cell>
          <cell r="U118">
            <v>85000</v>
          </cell>
          <cell r="V118">
            <v>0.1</v>
          </cell>
          <cell r="W118">
            <v>45375</v>
          </cell>
          <cell r="X118" t="str">
            <v>ดีเซล</v>
          </cell>
          <cell r="Y118" t="str">
            <v>2.5/10</v>
          </cell>
          <cell r="Z118">
            <v>24000</v>
          </cell>
          <cell r="AA118">
            <v>951984.82531871623</v>
          </cell>
          <cell r="AB118">
            <v>9519.8482531871632</v>
          </cell>
          <cell r="AC118">
            <v>57119.089519122972</v>
          </cell>
          <cell r="AD118">
            <v>57119.089519122972</v>
          </cell>
          <cell r="AE118">
            <v>123758.0272914331</v>
          </cell>
          <cell r="AF118">
            <v>1</v>
          </cell>
          <cell r="AG118">
            <v>1</v>
          </cell>
          <cell r="AH118">
            <v>880315.84433360654</v>
          </cell>
          <cell r="AI118">
            <v>280427.00827654282</v>
          </cell>
          <cell r="AJ118">
            <v>185</v>
          </cell>
          <cell r="AK118">
            <v>183.33333333333334</v>
          </cell>
          <cell r="AL118">
            <v>6288.0658867514976</v>
          </cell>
          <cell r="AM118">
            <v>1163292.1890490272</v>
          </cell>
          <cell r="AN118">
            <v>1160742.8526101494</v>
          </cell>
          <cell r="AO118">
            <v>109504.04269907071</v>
          </cell>
          <cell r="AP118">
            <v>30417.789638630751</v>
          </cell>
          <cell r="AQ118">
            <v>6759.508808584611</v>
          </cell>
          <cell r="AR118">
            <v>1210610.3077406569</v>
          </cell>
          <cell r="AS118">
            <v>114208.51959817519</v>
          </cell>
          <cell r="AT118">
            <v>31724.588777270885</v>
          </cell>
          <cell r="AU118">
            <v>7049.9086171713079</v>
          </cell>
          <cell r="AV118">
            <v>1110875.3974796417</v>
          </cell>
          <cell r="AW118">
            <v>104799.56579996621</v>
          </cell>
          <cell r="AX118">
            <v>29110.990499990614</v>
          </cell>
          <cell r="AY118">
            <v>6469.108999997914</v>
          </cell>
          <cell r="AZ118">
            <v>920643.78922625829</v>
          </cell>
          <cell r="BA118">
            <v>87680.360878691266</v>
          </cell>
          <cell r="BB118">
            <v>24355.655799636461</v>
          </cell>
          <cell r="BC118">
            <v>5412.3679554747687</v>
          </cell>
          <cell r="BD118">
            <v>870557.13945761207</v>
          </cell>
          <cell r="BE118">
            <v>82128.032024303029</v>
          </cell>
          <cell r="BF118">
            <v>22813.342228973062</v>
          </cell>
          <cell r="BG118">
            <v>5069.6316064384582</v>
          </cell>
          <cell r="BH118">
            <v>580371.42630507471</v>
          </cell>
          <cell r="BI118">
            <v>54752.021349535353</v>
          </cell>
          <cell r="BJ118">
            <v>15208.894819315376</v>
          </cell>
          <cell r="BK118">
            <v>3379.7544042923055</v>
          </cell>
          <cell r="BL118">
            <v>1218779.9952406569</v>
          </cell>
          <cell r="BM118">
            <v>1102705.7099796419</v>
          </cell>
          <cell r="BN118">
            <v>920643.78922625829</v>
          </cell>
          <cell r="BO118">
            <v>853145.99666845973</v>
          </cell>
          <cell r="BP118">
            <v>81251.999682710448</v>
          </cell>
          <cell r="BQ118">
            <v>22569.999911864012</v>
          </cell>
          <cell r="BR118">
            <v>5015.5555359697801</v>
          </cell>
          <cell r="BS118">
            <v>0.75538144113078465</v>
          </cell>
          <cell r="BT118">
            <v>0.7</v>
          </cell>
          <cell r="BZ118" t="str">
            <v>a</v>
          </cell>
          <cell r="CA118" t="str">
            <v>ห่างค่อนข้างเยอะ</v>
          </cell>
          <cell r="CB118">
            <v>4</v>
          </cell>
          <cell r="CC118">
            <v>3</v>
          </cell>
          <cell r="CD118">
            <v>11</v>
          </cell>
          <cell r="CE118">
            <v>1</v>
          </cell>
          <cell r="CF118">
            <v>19</v>
          </cell>
          <cell r="CG118">
            <v>1012158.5796801964</v>
          </cell>
          <cell r="CH118">
            <v>0.6</v>
          </cell>
          <cell r="CI118">
            <v>607295.14780811779</v>
          </cell>
        </row>
        <row r="119">
          <cell r="D119" t="str">
            <v>82-02</v>
          </cell>
          <cell r="E119" t="str">
            <v>รถขุดไฮดรอลิคตีนตะขาบขนาดไม่น้อยกว่า 18 ตัน</v>
          </cell>
          <cell r="F119" t="str">
            <v>D</v>
          </cell>
          <cell r="G119">
            <v>446436.89609336003</v>
          </cell>
          <cell r="H119" t="str">
            <v>8202</v>
          </cell>
          <cell r="I119">
            <v>4464368.9609336006</v>
          </cell>
          <cell r="J119">
            <v>10</v>
          </cell>
          <cell r="K119">
            <v>1100</v>
          </cell>
          <cell r="L119">
            <v>6</v>
          </cell>
          <cell r="M119">
            <v>183.33333333333334</v>
          </cell>
          <cell r="N119">
            <v>446436.89609336003</v>
          </cell>
          <cell r="O119">
            <v>0.2329094433013652</v>
          </cell>
          <cell r="P119">
            <v>103979.3689382939</v>
          </cell>
          <cell r="Q119">
            <v>2455402.9285134804</v>
          </cell>
          <cell r="R119">
            <v>12277.014642567401</v>
          </cell>
          <cell r="S119">
            <v>0.3</v>
          </cell>
          <cell r="T119">
            <v>93751.748179605594</v>
          </cell>
          <cell r="U119">
            <v>85000</v>
          </cell>
          <cell r="V119">
            <v>0.1</v>
          </cell>
          <cell r="W119">
            <v>45375</v>
          </cell>
          <cell r="X119" t="str">
            <v>ดีเซล</v>
          </cell>
          <cell r="AA119">
            <v>701820.02785382688</v>
          </cell>
          <cell r="AB119">
            <v>7018.2002785382692</v>
          </cell>
          <cell r="AC119">
            <v>42109.20167122961</v>
          </cell>
          <cell r="AD119">
            <v>42109.20167122961</v>
          </cell>
          <cell r="AE119">
            <v>91236.603620997485</v>
          </cell>
          <cell r="AF119">
            <v>1</v>
          </cell>
          <cell r="AG119">
            <v>1</v>
          </cell>
          <cell r="AH119">
            <v>653929.88329521869</v>
          </cell>
          <cell r="AI119">
            <v>224126.74817960558</v>
          </cell>
          <cell r="AJ119">
            <v>185</v>
          </cell>
          <cell r="AK119">
            <v>183.33333333333334</v>
          </cell>
          <cell r="AL119">
            <v>4757.2656614452226</v>
          </cell>
          <cell r="AM119">
            <v>880094.14736736612</v>
          </cell>
          <cell r="AN119">
            <v>878056.63147482427</v>
          </cell>
          <cell r="AO119">
            <v>82835.531271209838</v>
          </cell>
          <cell r="AP119">
            <v>23009.869797558287</v>
          </cell>
          <cell r="AQ119">
            <v>5113.3043994573973</v>
          </cell>
          <cell r="AR119">
            <v>915145.77554856567</v>
          </cell>
          <cell r="AS119">
            <v>86334.507127223173</v>
          </cell>
          <cell r="AT119">
            <v>23981.807535339769</v>
          </cell>
          <cell r="AU119">
            <v>5329.2905634088374</v>
          </cell>
          <cell r="AV119">
            <v>840967.48740108334</v>
          </cell>
          <cell r="AW119">
            <v>79336.555415196548</v>
          </cell>
          <cell r="AX119">
            <v>22037.93205977682</v>
          </cell>
          <cell r="AY119">
            <v>4897.3182355059598</v>
          </cell>
          <cell r="AZ119">
            <v>699481.87303748028</v>
          </cell>
          <cell r="BA119">
            <v>66617.321241664788</v>
          </cell>
          <cell r="BB119">
            <v>18504.811456017997</v>
          </cell>
          <cell r="BC119">
            <v>4112.1803235595544</v>
          </cell>
          <cell r="BD119">
            <v>658542.47360611823</v>
          </cell>
          <cell r="BE119">
            <v>62126.648453407382</v>
          </cell>
          <cell r="BF119">
            <v>17257.402348168715</v>
          </cell>
          <cell r="BG119">
            <v>3834.9782995930482</v>
          </cell>
          <cell r="BH119">
            <v>439028.31573741214</v>
          </cell>
          <cell r="BI119">
            <v>41417.765635604919</v>
          </cell>
          <cell r="BJ119">
            <v>11504.934898779144</v>
          </cell>
          <cell r="BK119">
            <v>2556.6521997286986</v>
          </cell>
          <cell r="BL119">
            <v>921959.46304856555</v>
          </cell>
          <cell r="BM119">
            <v>834153.799901083</v>
          </cell>
          <cell r="BN119">
            <v>699481.87303748028</v>
          </cell>
          <cell r="BO119">
            <v>645371.62413399585</v>
          </cell>
          <cell r="BP119">
            <v>61463.964203237701</v>
          </cell>
          <cell r="BQ119">
            <v>17073.323389788249</v>
          </cell>
          <cell r="BR119">
            <v>3794.0718643973887</v>
          </cell>
          <cell r="BS119">
            <v>0.75869048594019806</v>
          </cell>
          <cell r="BT119">
            <v>0.7</v>
          </cell>
          <cell r="BZ119" t="str">
            <v>a</v>
          </cell>
          <cell r="CB119">
            <v>7</v>
          </cell>
          <cell r="CC119">
            <v>10</v>
          </cell>
          <cell r="CD119">
            <v>0</v>
          </cell>
          <cell r="CE119">
            <v>14</v>
          </cell>
          <cell r="CF119">
            <v>31</v>
          </cell>
          <cell r="CG119">
            <v>767546.41010161187</v>
          </cell>
          <cell r="CH119">
            <v>0.6</v>
          </cell>
          <cell r="CI119">
            <v>460527.84606096713</v>
          </cell>
        </row>
        <row r="120">
          <cell r="D120" t="str">
            <v>82-03</v>
          </cell>
          <cell r="E120" t="str">
            <v>รถขุดไฮดรอลิคตีนตะขาบขนาดไม่น้อยกว่า 22 ตัน</v>
          </cell>
          <cell r="F120" t="str">
            <v>D</v>
          </cell>
          <cell r="G120">
            <v>478180</v>
          </cell>
          <cell r="H120" t="str">
            <v>8203</v>
          </cell>
          <cell r="I120">
            <v>4781800</v>
          </cell>
          <cell r="J120">
            <v>10</v>
          </cell>
          <cell r="K120">
            <v>1100</v>
          </cell>
          <cell r="L120">
            <v>6</v>
          </cell>
          <cell r="M120">
            <v>183.33333333333334</v>
          </cell>
          <cell r="N120">
            <v>478180</v>
          </cell>
          <cell r="O120">
            <v>0.2329094433013652</v>
          </cell>
          <cell r="P120">
            <v>111372.63759784681</v>
          </cell>
          <cell r="Q120">
            <v>2629990</v>
          </cell>
          <cell r="R120">
            <v>13149.95</v>
          </cell>
          <cell r="S120">
            <v>0.3</v>
          </cell>
          <cell r="T120">
            <v>100417.79999999999</v>
          </cell>
          <cell r="U120">
            <v>85000</v>
          </cell>
          <cell r="V120">
            <v>0.1</v>
          </cell>
          <cell r="W120">
            <v>67336.5</v>
          </cell>
          <cell r="X120" t="str">
            <v>ดีเซล</v>
          </cell>
          <cell r="AA120">
            <v>770456.8875978468</v>
          </cell>
          <cell r="AB120">
            <v>7704.568875978468</v>
          </cell>
          <cell r="AC120">
            <v>46227.413255870808</v>
          </cell>
          <cell r="AD120">
            <v>46227.413255870808</v>
          </cell>
          <cell r="AE120">
            <v>100159.39538772008</v>
          </cell>
          <cell r="AF120">
            <v>1</v>
          </cell>
          <cell r="AG120">
            <v>1</v>
          </cell>
          <cell r="AH120">
            <v>702861.98298556684</v>
          </cell>
          <cell r="AI120">
            <v>252754.3</v>
          </cell>
          <cell r="AJ120">
            <v>185</v>
          </cell>
          <cell r="AK120">
            <v>183.33333333333334</v>
          </cell>
          <cell r="AL120">
            <v>5177.9137802659625</v>
          </cell>
          <cell r="AM120">
            <v>957914.04934920301</v>
          </cell>
          <cell r="AN120">
            <v>955616.28298556688</v>
          </cell>
          <cell r="AO120">
            <v>90152.479526940282</v>
          </cell>
          <cell r="AP120">
            <v>25042.355424150079</v>
          </cell>
          <cell r="AQ120">
            <v>5564.9678720333504</v>
          </cell>
          <cell r="AR120">
            <v>995342.58488484519</v>
          </cell>
          <cell r="AS120">
            <v>93900.243857060865</v>
          </cell>
          <cell r="AT120">
            <v>26083.401071405795</v>
          </cell>
          <cell r="AU120">
            <v>5796.3113492012881</v>
          </cell>
          <cell r="AV120">
            <v>915889.98108628835</v>
          </cell>
          <cell r="AW120">
            <v>86404.715196819656</v>
          </cell>
          <cell r="AX120">
            <v>24001.309776894348</v>
          </cell>
          <cell r="AY120">
            <v>5333.624394865411</v>
          </cell>
          <cell r="AZ120">
            <v>764344.28298556688</v>
          </cell>
          <cell r="BA120">
            <v>72794.693617673038</v>
          </cell>
          <cell r="BB120">
            <v>20220.7482271314</v>
          </cell>
          <cell r="BC120">
            <v>4493.4996060291996</v>
          </cell>
          <cell r="BD120">
            <v>716712.2122391751</v>
          </cell>
          <cell r="BE120">
            <v>67614.359645205215</v>
          </cell>
          <cell r="BF120">
            <v>18781.766568112558</v>
          </cell>
          <cell r="BG120">
            <v>4173.7259040250128</v>
          </cell>
          <cell r="BH120">
            <v>477808.14149278344</v>
          </cell>
          <cell r="BI120">
            <v>45076.239763470141</v>
          </cell>
          <cell r="BJ120">
            <v>12521.177712075039</v>
          </cell>
          <cell r="BK120">
            <v>2782.4839360166752</v>
          </cell>
          <cell r="BL120">
            <v>1003397.0971348452</v>
          </cell>
          <cell r="BM120">
            <v>907835.46883628855</v>
          </cell>
          <cell r="BN120">
            <v>764344.28298556688</v>
          </cell>
          <cell r="BO120">
            <v>702377.96799439157</v>
          </cell>
          <cell r="BP120">
            <v>66893.139808989668</v>
          </cell>
          <cell r="BQ120">
            <v>18581.427724719353</v>
          </cell>
          <cell r="BR120">
            <v>4129.2061610487453</v>
          </cell>
          <cell r="BS120">
            <v>0.76175652208693567</v>
          </cell>
          <cell r="BT120">
            <v>0.7</v>
          </cell>
          <cell r="BZ120" t="str">
            <v>a</v>
          </cell>
          <cell r="CB120">
            <v>0</v>
          </cell>
          <cell r="CC120">
            <v>0</v>
          </cell>
          <cell r="CD120">
            <v>1</v>
          </cell>
          <cell r="CE120">
            <v>3</v>
          </cell>
          <cell r="CF120">
            <v>4</v>
          </cell>
          <cell r="CG120">
            <v>837248.42827045871</v>
          </cell>
          <cell r="CH120">
            <v>0.6</v>
          </cell>
          <cell r="CI120">
            <v>502349.05696227518</v>
          </cell>
        </row>
        <row r="121">
          <cell r="D121" t="str">
            <v>82-05</v>
          </cell>
          <cell r="E121" t="str">
            <v>รถขุดไฮดรอลิคตีนตะขาบขนาดไม่น้อยกว่า 3 ตัน</v>
          </cell>
          <cell r="F121" t="str">
            <v>D</v>
          </cell>
          <cell r="G121">
            <v>151951.51048385544</v>
          </cell>
          <cell r="H121" t="str">
            <v>8205</v>
          </cell>
          <cell r="I121">
            <v>1519515.1048385543</v>
          </cell>
          <cell r="J121">
            <v>10</v>
          </cell>
          <cell r="K121">
            <v>900</v>
          </cell>
          <cell r="L121">
            <v>5</v>
          </cell>
          <cell r="M121">
            <v>180</v>
          </cell>
          <cell r="N121">
            <v>151951.51048385544</v>
          </cell>
          <cell r="O121">
            <v>0.2329094433013652</v>
          </cell>
          <cell r="P121">
            <v>35390.941715596331</v>
          </cell>
          <cell r="Q121">
            <v>835733.30766120483</v>
          </cell>
          <cell r="R121">
            <v>4178.6665383060244</v>
          </cell>
          <cell r="S121">
            <v>0.3</v>
          </cell>
          <cell r="T121">
            <v>31909.81720160964</v>
          </cell>
          <cell r="U121">
            <v>53000</v>
          </cell>
          <cell r="V121">
            <v>0.1</v>
          </cell>
          <cell r="W121">
            <v>9900</v>
          </cell>
          <cell r="X121" t="str">
            <v>ดีเซล</v>
          </cell>
          <cell r="AA121">
            <v>233330.93593936742</v>
          </cell>
          <cell r="AB121">
            <v>2333.3093593936742</v>
          </cell>
          <cell r="AC121">
            <v>13999.856156362044</v>
          </cell>
          <cell r="AD121">
            <v>13999.856156362044</v>
          </cell>
          <cell r="AE121">
            <v>30333.021672117764</v>
          </cell>
          <cell r="AF121">
            <v>1</v>
          </cell>
          <cell r="AG121">
            <v>1</v>
          </cell>
          <cell r="AH121">
            <v>221854.14040987554</v>
          </cell>
          <cell r="AI121">
            <v>94809.817201609636</v>
          </cell>
          <cell r="AJ121">
            <v>185</v>
          </cell>
          <cell r="AK121">
            <v>180</v>
          </cell>
          <cell r="AL121">
            <v>1725.9327764587201</v>
          </cell>
          <cell r="AM121">
            <v>319297.5636448632</v>
          </cell>
          <cell r="AN121">
            <v>316663.95761148515</v>
          </cell>
          <cell r="AO121">
            <v>29873.958265234451</v>
          </cell>
          <cell r="AP121">
            <v>8298.3217403429026</v>
          </cell>
          <cell r="AQ121">
            <v>1844.0714978539784</v>
          </cell>
          <cell r="AR121">
            <v>329287.80549205944</v>
          </cell>
          <cell r="AS121">
            <v>31064.887310571648</v>
          </cell>
          <cell r="AT121">
            <v>8629.1353640476791</v>
          </cell>
          <cell r="AU121">
            <v>1917.5856364550398</v>
          </cell>
          <cell r="AV121">
            <v>304040.10973091098</v>
          </cell>
          <cell r="AW121">
            <v>28683.029219897264</v>
          </cell>
          <cell r="AX121">
            <v>7967.5081166381287</v>
          </cell>
          <cell r="AY121">
            <v>1770.5573592529174</v>
          </cell>
          <cell r="AZ121">
            <v>255883.35341794297</v>
          </cell>
          <cell r="BA121">
            <v>24369.843182661236</v>
          </cell>
          <cell r="BB121">
            <v>6769.4008840725655</v>
          </cell>
          <cell r="BC121">
            <v>1504.3113075716813</v>
          </cell>
          <cell r="BD121">
            <v>237497.96820861386</v>
          </cell>
          <cell r="BE121">
            <v>22405.468698925837</v>
          </cell>
          <cell r="BF121">
            <v>6223.7413052571774</v>
          </cell>
          <cell r="BG121">
            <v>1383.0536233904838</v>
          </cell>
          <cell r="BH121">
            <v>158331.97880574258</v>
          </cell>
          <cell r="BI121">
            <v>14936.979132617225</v>
          </cell>
          <cell r="BJ121">
            <v>4149.1608701714513</v>
          </cell>
          <cell r="BK121">
            <v>922.03574892698919</v>
          </cell>
          <cell r="BL121">
            <v>332497.15549205942</v>
          </cell>
          <cell r="BM121">
            <v>300830.75973091088</v>
          </cell>
          <cell r="BN121">
            <v>255883.35341794297</v>
          </cell>
          <cell r="BO121">
            <v>232748.00884444159</v>
          </cell>
          <cell r="BP121">
            <v>22166.477032803959</v>
          </cell>
          <cell r="BQ121">
            <v>6157.3547313344334</v>
          </cell>
          <cell r="BR121">
            <v>1368.3010514076518</v>
          </cell>
          <cell r="BS121">
            <v>0.76958057893537046</v>
          </cell>
          <cell r="BT121">
            <v>0.7</v>
          </cell>
          <cell r="BZ121" t="str">
            <v>a</v>
          </cell>
          <cell r="CB121">
            <v>0</v>
          </cell>
          <cell r="CC121">
            <v>7</v>
          </cell>
          <cell r="CD121">
            <v>0</v>
          </cell>
          <cell r="CE121">
            <v>0</v>
          </cell>
          <cell r="CF121">
            <v>7</v>
          </cell>
          <cell r="CG121">
            <v>279050.1420677689</v>
          </cell>
          <cell r="CH121">
            <v>0.6</v>
          </cell>
          <cell r="CI121">
            <v>167430.08524066134</v>
          </cell>
        </row>
        <row r="122">
          <cell r="D122" t="str">
            <v>82-06</v>
          </cell>
          <cell r="E122" t="str">
            <v>รถขุดไฮดรอลิคตีนตะขาบขนาดไม่น้อยกว่า 5 ตัน</v>
          </cell>
          <cell r="F122" t="str">
            <v>D</v>
          </cell>
          <cell r="G122">
            <v>246307.40594506185</v>
          </cell>
          <cell r="H122" t="str">
            <v>8206</v>
          </cell>
          <cell r="I122">
            <v>2463074.0594506185</v>
          </cell>
          <cell r="J122">
            <v>10</v>
          </cell>
          <cell r="K122">
            <v>900</v>
          </cell>
          <cell r="L122">
            <v>5</v>
          </cell>
          <cell r="M122">
            <v>180</v>
          </cell>
          <cell r="N122">
            <v>246307.40594506185</v>
          </cell>
          <cell r="O122">
            <v>0.2329094433013652</v>
          </cell>
          <cell r="P122">
            <v>57367.320799667723</v>
          </cell>
          <cell r="Q122">
            <v>1354690.7326978403</v>
          </cell>
          <cell r="R122">
            <v>6773.453663489202</v>
          </cell>
          <cell r="S122">
            <v>0.3</v>
          </cell>
          <cell r="T122">
            <v>51724.555248462988</v>
          </cell>
          <cell r="U122">
            <v>53000</v>
          </cell>
          <cell r="V122">
            <v>0.1</v>
          </cell>
          <cell r="W122">
            <v>19800</v>
          </cell>
          <cell r="X122" t="str">
            <v>ดีเซล</v>
          </cell>
          <cell r="AA122">
            <v>381972.73565668176</v>
          </cell>
          <cell r="AB122">
            <v>3819.7273565668179</v>
          </cell>
          <cell r="AC122">
            <v>22918.364139400906</v>
          </cell>
          <cell r="AD122">
            <v>22918.364139400906</v>
          </cell>
          <cell r="AE122">
            <v>49656.455635368635</v>
          </cell>
          <cell r="AF122">
            <v>1</v>
          </cell>
          <cell r="AG122">
            <v>1</v>
          </cell>
          <cell r="AH122">
            <v>360104.63604358735</v>
          </cell>
          <cell r="AI122">
            <v>124524.55524846299</v>
          </cell>
          <cell r="AJ122">
            <v>185</v>
          </cell>
          <cell r="AK122">
            <v>180</v>
          </cell>
          <cell r="AL122">
            <v>2638.3146308952364</v>
          </cell>
          <cell r="AM122">
            <v>488088.20671561873</v>
          </cell>
          <cell r="AN122">
            <v>484629.19129205035</v>
          </cell>
          <cell r="AO122">
            <v>45719.73502755192</v>
          </cell>
          <cell r="AP122">
            <v>12699.9263965422</v>
          </cell>
          <cell r="AQ122">
            <v>2822.2058658982664</v>
          </cell>
          <cell r="AR122">
            <v>505091.95085665293</v>
          </cell>
          <cell r="AS122">
            <v>47650.184043080466</v>
          </cell>
          <cell r="AT122">
            <v>13236.162234189018</v>
          </cell>
          <cell r="AU122">
            <v>2941.3693853753375</v>
          </cell>
          <cell r="AV122">
            <v>464166.4317274479</v>
          </cell>
          <cell r="AW122">
            <v>43789.286012023389</v>
          </cell>
          <cell r="AX122">
            <v>12163.690558895385</v>
          </cell>
          <cell r="AY122">
            <v>2703.0423464211967</v>
          </cell>
          <cell r="AZ122">
            <v>386106.22891402559</v>
          </cell>
          <cell r="BA122">
            <v>36772.021801335773</v>
          </cell>
          <cell r="BB122">
            <v>10214.450500371047</v>
          </cell>
          <cell r="BC122">
            <v>2269.877888971344</v>
          </cell>
          <cell r="BD122">
            <v>363471.89346903778</v>
          </cell>
          <cell r="BE122">
            <v>34289.801270663942</v>
          </cell>
          <cell r="BF122">
            <v>9524.9447974066497</v>
          </cell>
          <cell r="BG122">
            <v>2116.6543994236999</v>
          </cell>
          <cell r="BH122">
            <v>242314.59564602518</v>
          </cell>
          <cell r="BI122">
            <v>22859.86751377596</v>
          </cell>
          <cell r="BJ122">
            <v>6349.9631982710998</v>
          </cell>
          <cell r="BK122">
            <v>1411.1029329491332</v>
          </cell>
          <cell r="BL122">
            <v>508860.65085665288</v>
          </cell>
          <cell r="BM122">
            <v>460397.73172744783</v>
          </cell>
          <cell r="BN122">
            <v>386106.22891402559</v>
          </cell>
          <cell r="BO122">
            <v>356202.45559965697</v>
          </cell>
          <cell r="BP122">
            <v>33924.043390443519</v>
          </cell>
          <cell r="BQ122">
            <v>9423.3453862343104</v>
          </cell>
          <cell r="BR122">
            <v>2094.0767524965136</v>
          </cell>
          <cell r="BS122">
            <v>0.7587661342334614</v>
          </cell>
          <cell r="BT122">
            <v>0.7</v>
          </cell>
          <cell r="BZ122" t="str">
            <v>a</v>
          </cell>
          <cell r="CB122">
            <v>19</v>
          </cell>
          <cell r="CC122">
            <v>0</v>
          </cell>
          <cell r="CD122">
            <v>0</v>
          </cell>
          <cell r="CE122">
            <v>0</v>
          </cell>
          <cell r="CF122">
            <v>19</v>
          </cell>
          <cell r="CG122">
            <v>423658.67968102469</v>
          </cell>
          <cell r="CH122">
            <v>0.6</v>
          </cell>
          <cell r="CI122">
            <v>254195.2078086148</v>
          </cell>
        </row>
        <row r="123">
          <cell r="D123" t="str">
            <v>82-07</v>
          </cell>
          <cell r="E123" t="str">
            <v>รถขุดไฮโดรลิคล้อยางขนาดไม่น้อยกว่า 5 ตัน</v>
          </cell>
          <cell r="F123" t="str">
            <v>D</v>
          </cell>
          <cell r="G123">
            <v>250481.55539084319</v>
          </cell>
          <cell r="H123" t="str">
            <v>8207</v>
          </cell>
          <cell r="I123">
            <v>2504815.5539084319</v>
          </cell>
          <cell r="J123">
            <v>10</v>
          </cell>
          <cell r="K123">
            <v>900</v>
          </cell>
          <cell r="L123">
            <v>5</v>
          </cell>
          <cell r="M123">
            <v>180</v>
          </cell>
          <cell r="N123">
            <v>250481.55539084319</v>
          </cell>
          <cell r="O123">
            <v>0.2329094433013652</v>
          </cell>
          <cell r="P123">
            <v>58339.519623341359</v>
          </cell>
          <cell r="Q123">
            <v>1377648.5546496375</v>
          </cell>
          <cell r="R123">
            <v>6888.2427732481874</v>
          </cell>
          <cell r="S123">
            <v>0.3</v>
          </cell>
          <cell r="T123">
            <v>52601.126632077066</v>
          </cell>
          <cell r="U123">
            <v>53000</v>
          </cell>
          <cell r="V123">
            <v>0.1</v>
          </cell>
          <cell r="W123">
            <v>19800</v>
          </cell>
          <cell r="X123" t="str">
            <v>ดีเซล</v>
          </cell>
          <cell r="Y123" t="str">
            <v>2.5/10</v>
          </cell>
          <cell r="Z123">
            <v>7000</v>
          </cell>
          <cell r="AA123">
            <v>395110.44441950985</v>
          </cell>
          <cell r="AB123">
            <v>3951.1044441950985</v>
          </cell>
          <cell r="AC123">
            <v>23706.626665170588</v>
          </cell>
          <cell r="AD123">
            <v>23706.626665170588</v>
          </cell>
          <cell r="AE123">
            <v>51364.357774536271</v>
          </cell>
          <cell r="AF123">
            <v>1</v>
          </cell>
          <cell r="AG123">
            <v>1</v>
          </cell>
          <cell r="AH123">
            <v>367073.67556196905</v>
          </cell>
          <cell r="AI123">
            <v>132401.12663207707</v>
          </cell>
          <cell r="AJ123">
            <v>185</v>
          </cell>
          <cell r="AK123">
            <v>180</v>
          </cell>
          <cell r="AL123">
            <v>2719.743844687348</v>
          </cell>
          <cell r="AM123">
            <v>503152.6112671594</v>
          </cell>
          <cell r="AN123">
            <v>499474.80219404609</v>
          </cell>
          <cell r="AO123">
            <v>47120.264357928878</v>
          </cell>
          <cell r="AP123">
            <v>13088.96232164691</v>
          </cell>
          <cell r="AQ123">
            <v>2908.6582936993132</v>
          </cell>
          <cell r="AR123">
            <v>520284.34230374836</v>
          </cell>
          <cell r="AS123">
            <v>49083.428519221547</v>
          </cell>
          <cell r="AT123">
            <v>13634.285699783763</v>
          </cell>
          <cell r="AU123">
            <v>3029.8412666186141</v>
          </cell>
          <cell r="AV123">
            <v>478665.26208434382</v>
          </cell>
          <cell r="AW123">
            <v>45157.100196636209</v>
          </cell>
          <cell r="AX123">
            <v>12543.638943510057</v>
          </cell>
          <cell r="AY123">
            <v>2787.4753207800127</v>
          </cell>
          <cell r="AZ123">
            <v>399282.18003770884</v>
          </cell>
          <cell r="BA123">
            <v>38026.874289305604</v>
          </cell>
          <cell r="BB123">
            <v>10563.020635918223</v>
          </cell>
          <cell r="BC123">
            <v>2347.3379190929386</v>
          </cell>
          <cell r="BD123">
            <v>374606.10164553457</v>
          </cell>
          <cell r="BE123">
            <v>35340.198268446657</v>
          </cell>
          <cell r="BF123">
            <v>9816.721741235182</v>
          </cell>
          <cell r="BG123">
            <v>2181.493720274485</v>
          </cell>
          <cell r="BH123">
            <v>249737.40109702304</v>
          </cell>
          <cell r="BI123">
            <v>23560.132178964439</v>
          </cell>
          <cell r="BJ123">
            <v>6544.481160823455</v>
          </cell>
          <cell r="BK123">
            <v>1454.3291468496566</v>
          </cell>
          <cell r="BL123">
            <v>524448.54230374843</v>
          </cell>
          <cell r="BM123">
            <v>474501.06208434375</v>
          </cell>
          <cell r="BN123">
            <v>399282.18003770884</v>
          </cell>
          <cell r="BO123">
            <v>367113.97961262387</v>
          </cell>
          <cell r="BP123">
            <v>34963.236153583224</v>
          </cell>
          <cell r="BQ123">
            <v>9712.0100426620065</v>
          </cell>
          <cell r="BR123">
            <v>2158.2244539248904</v>
          </cell>
          <cell r="BS123">
            <v>0.76133719103075292</v>
          </cell>
          <cell r="BT123">
            <v>0.7</v>
          </cell>
          <cell r="BZ123" t="str">
            <v>a</v>
          </cell>
          <cell r="CB123">
            <v>18</v>
          </cell>
          <cell r="CC123">
            <v>0</v>
          </cell>
          <cell r="CD123">
            <v>0</v>
          </cell>
          <cell r="CE123">
            <v>0</v>
          </cell>
          <cell r="CF123">
            <v>18</v>
          </cell>
          <cell r="CG123">
            <v>437471.02880888223</v>
          </cell>
          <cell r="CH123">
            <v>0.6</v>
          </cell>
          <cell r="CI123">
            <v>262482.61728532932</v>
          </cell>
        </row>
        <row r="124">
          <cell r="D124" t="str">
            <v>82-08</v>
          </cell>
          <cell r="E124" t="str">
            <v>รถขุดไฮดรอลิคตีนตะขาบขนาดไม่น้อยกว่า 12 ตัน</v>
          </cell>
          <cell r="F124" t="str">
            <v>D</v>
          </cell>
          <cell r="G124">
            <v>330000</v>
          </cell>
          <cell r="H124" t="str">
            <v>8208</v>
          </cell>
          <cell r="I124">
            <v>3300000</v>
          </cell>
          <cell r="J124">
            <v>10</v>
          </cell>
          <cell r="K124">
            <v>900</v>
          </cell>
          <cell r="L124">
            <v>5</v>
          </cell>
          <cell r="M124">
            <v>180</v>
          </cell>
          <cell r="N124">
            <v>330000</v>
          </cell>
          <cell r="O124">
            <v>0.2329094433013652</v>
          </cell>
          <cell r="P124">
            <v>76860.116289450511</v>
          </cell>
          <cell r="Q124">
            <v>1815000</v>
          </cell>
          <cell r="R124">
            <v>9075</v>
          </cell>
          <cell r="S124">
            <v>0.3</v>
          </cell>
          <cell r="T124">
            <v>69300</v>
          </cell>
          <cell r="U124">
            <v>85000</v>
          </cell>
          <cell r="V124">
            <v>0.1</v>
          </cell>
          <cell r="W124">
            <v>29700</v>
          </cell>
          <cell r="X124" t="str">
            <v>ดีเซล</v>
          </cell>
          <cell r="AA124">
            <v>514935.1162894505</v>
          </cell>
          <cell r="AB124">
            <v>5149.3511628945053</v>
          </cell>
          <cell r="AC124">
            <v>30896.106977367028</v>
          </cell>
          <cell r="AD124">
            <v>30896.106977367028</v>
          </cell>
          <cell r="AE124">
            <v>66941.565117628561</v>
          </cell>
          <cell r="AF124">
            <v>1</v>
          </cell>
          <cell r="AG124">
            <v>1</v>
          </cell>
          <cell r="AH124">
            <v>482876.68140707904</v>
          </cell>
          <cell r="AI124">
            <v>184000</v>
          </cell>
          <cell r="AJ124">
            <v>185</v>
          </cell>
          <cell r="AK124">
            <v>180</v>
          </cell>
          <cell r="AL124">
            <v>3632.366446044271</v>
          </cell>
          <cell r="AM124">
            <v>671987.79251819011</v>
          </cell>
          <cell r="AN124">
            <v>666876.6814070791</v>
          </cell>
          <cell r="AO124">
            <v>62912.894472365952</v>
          </cell>
          <cell r="AP124">
            <v>17475.804020101652</v>
          </cell>
          <cell r="AQ124">
            <v>3883.5120044670339</v>
          </cell>
          <cell r="AR124">
            <v>694292.46547743306</v>
          </cell>
          <cell r="AS124">
            <v>65499.289195984253</v>
          </cell>
          <cell r="AT124">
            <v>18194.246998884515</v>
          </cell>
          <cell r="AU124">
            <v>4043.1659997521147</v>
          </cell>
          <cell r="AV124">
            <v>639460.89733672515</v>
          </cell>
          <cell r="AW124">
            <v>60326.499748747658</v>
          </cell>
          <cell r="AX124">
            <v>16757.361041318793</v>
          </cell>
          <cell r="AY124">
            <v>3723.858009181954</v>
          </cell>
          <cell r="AZ124">
            <v>534876.6814070791</v>
          </cell>
          <cell r="BA124">
            <v>50940.636324483727</v>
          </cell>
          <cell r="BB124">
            <v>14150.176756801035</v>
          </cell>
          <cell r="BC124">
            <v>3144.4837237335632</v>
          </cell>
          <cell r="BD124">
            <v>500157.51105530933</v>
          </cell>
          <cell r="BE124">
            <v>47184.67085427446</v>
          </cell>
          <cell r="BF124">
            <v>13106.853015076238</v>
          </cell>
          <cell r="BG124">
            <v>2912.6340033502756</v>
          </cell>
          <cell r="BH124">
            <v>333438.34070353955</v>
          </cell>
          <cell r="BI124">
            <v>31456.447236182976</v>
          </cell>
          <cell r="BJ124">
            <v>8737.902010050826</v>
          </cell>
          <cell r="BK124">
            <v>1941.7560022335169</v>
          </cell>
          <cell r="BL124">
            <v>700220.5154774331</v>
          </cell>
          <cell r="BM124">
            <v>633532.8473367251</v>
          </cell>
          <cell r="BN124">
            <v>534876.6814070791</v>
          </cell>
          <cell r="BO124">
            <v>490154.36083420314</v>
          </cell>
          <cell r="BP124">
            <v>46681.367698495538</v>
          </cell>
          <cell r="BQ124">
            <v>12967.046582915427</v>
          </cell>
          <cell r="BR124">
            <v>2881.5659073145393</v>
          </cell>
          <cell r="BS124">
            <v>0.7638689092712212</v>
          </cell>
          <cell r="BT124">
            <v>0.7</v>
          </cell>
          <cell r="BZ124" t="str">
            <v>a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585189.04901763215</v>
          </cell>
          <cell r="CH124">
            <v>0.6</v>
          </cell>
          <cell r="CI124">
            <v>351113.42941057927</v>
          </cell>
        </row>
        <row r="125">
          <cell r="D125" t="str">
            <v>84-01</v>
          </cell>
          <cell r="E125" t="str">
            <v>เครื่องตอกเสาเข็ม</v>
          </cell>
          <cell r="F125" t="str">
            <v>A</v>
          </cell>
          <cell r="G125">
            <v>158564.37335355816</v>
          </cell>
          <cell r="H125" t="str">
            <v>8401</v>
          </cell>
          <cell r="I125">
            <v>1902772.480242698</v>
          </cell>
          <cell r="J125">
            <v>12</v>
          </cell>
          <cell r="K125">
            <v>550</v>
          </cell>
          <cell r="L125">
            <v>5</v>
          </cell>
          <cell r="M125">
            <v>110</v>
          </cell>
          <cell r="N125">
            <v>158564.37335355816</v>
          </cell>
          <cell r="O125">
            <v>0.2786260722326796</v>
          </cell>
          <cell r="P125">
            <v>44180.168543538071</v>
          </cell>
          <cell r="Q125">
            <v>1030668.4267981281</v>
          </cell>
          <cell r="R125">
            <v>5153.3421339906399</v>
          </cell>
          <cell r="S125">
            <v>0.2</v>
          </cell>
          <cell r="T125">
            <v>31712.874670711633</v>
          </cell>
          <cell r="V125">
            <v>3.5000000000000003E-2</v>
          </cell>
          <cell r="W125">
            <v>5293.7500000000009</v>
          </cell>
          <cell r="X125" t="str">
            <v>ดีเซล</v>
          </cell>
          <cell r="AA125">
            <v>244904.50870179851</v>
          </cell>
          <cell r="AB125">
            <v>2449.0450870179852</v>
          </cell>
          <cell r="AC125">
            <v>14694.27052210791</v>
          </cell>
          <cell r="AD125">
            <v>14694.27052210791</v>
          </cell>
          <cell r="AE125">
            <v>31837.586131233809</v>
          </cell>
          <cell r="AF125">
            <v>1</v>
          </cell>
          <cell r="AG125">
            <v>1</v>
          </cell>
          <cell r="AH125">
            <v>239735.47016232071</v>
          </cell>
          <cell r="AI125">
            <v>37006.624670711637</v>
          </cell>
          <cell r="AJ125">
            <v>185</v>
          </cell>
          <cell r="AK125">
            <v>110</v>
          </cell>
          <cell r="AL125">
            <v>1632.2912669256477</v>
          </cell>
          <cell r="AM125">
            <v>301973.88438124483</v>
          </cell>
          <cell r="AN125">
            <v>276742.09483303234</v>
          </cell>
          <cell r="AO125">
            <v>26107.744795569091</v>
          </cell>
          <cell r="AP125">
            <v>7252.151332102525</v>
          </cell>
          <cell r="AQ125">
            <v>1611.5891849116722</v>
          </cell>
          <cell r="AR125">
            <v>290280.10269968398</v>
          </cell>
          <cell r="AS125">
            <v>27384.915349026793</v>
          </cell>
          <cell r="AT125">
            <v>7606.9209302852196</v>
          </cell>
          <cell r="AU125">
            <v>1690.4268733967156</v>
          </cell>
          <cell r="AV125">
            <v>263204.08696638065</v>
          </cell>
          <cell r="AW125">
            <v>24830.574242111383</v>
          </cell>
          <cell r="AX125">
            <v>6897.3817339198285</v>
          </cell>
          <cell r="AY125">
            <v>1532.7514964266286</v>
          </cell>
          <cell r="AZ125">
            <v>213316.34549160907</v>
          </cell>
          <cell r="BA125">
            <v>20315.842427772292</v>
          </cell>
          <cell r="BB125">
            <v>5643.2895632700811</v>
          </cell>
          <cell r="BC125">
            <v>1254.0643473933515</v>
          </cell>
          <cell r="BD125">
            <v>207556.57112477426</v>
          </cell>
          <cell r="BE125">
            <v>19580.808596676819</v>
          </cell>
          <cell r="BF125">
            <v>5439.1134990768933</v>
          </cell>
          <cell r="BG125">
            <v>1208.6918886837541</v>
          </cell>
          <cell r="BH125">
            <v>138371.04741651617</v>
          </cell>
          <cell r="BI125">
            <v>13053.872397784546</v>
          </cell>
          <cell r="BJ125">
            <v>3626.0756660512625</v>
          </cell>
          <cell r="BK125">
            <v>805.7945924558361</v>
          </cell>
          <cell r="BL125">
            <v>290579.19957468397</v>
          </cell>
          <cell r="BM125">
            <v>262904.99009138072</v>
          </cell>
          <cell r="BN125">
            <v>213316.34549160907</v>
          </cell>
          <cell r="BO125">
            <v>203405.43970227876</v>
          </cell>
          <cell r="BP125">
            <v>19371.946638312264</v>
          </cell>
          <cell r="BQ125">
            <v>5381.0962884200735</v>
          </cell>
          <cell r="BR125">
            <v>1195.7991752044609</v>
          </cell>
          <cell r="BS125">
            <v>0.73410741651101219</v>
          </cell>
          <cell r="BT125">
            <v>0.7</v>
          </cell>
          <cell r="BZ125" t="str">
            <v>a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276742.09483303234</v>
          </cell>
          <cell r="CH125">
            <v>0.5</v>
          </cell>
          <cell r="CI125">
            <v>138371.04741651617</v>
          </cell>
        </row>
        <row r="126">
          <cell r="D126" t="str">
            <v>85-01</v>
          </cell>
          <cell r="E126" t="str">
            <v>รถเครนยกของในโรงงาน</v>
          </cell>
          <cell r="F126" t="str">
            <v>A</v>
          </cell>
          <cell r="G126">
            <v>329112.82691610855</v>
          </cell>
          <cell r="H126" t="str">
            <v>8501</v>
          </cell>
          <cell r="I126">
            <v>2632902.6153288684</v>
          </cell>
          <cell r="J126">
            <v>8</v>
          </cell>
          <cell r="K126">
            <v>925</v>
          </cell>
          <cell r="L126">
            <v>5</v>
          </cell>
          <cell r="M126">
            <v>185</v>
          </cell>
          <cell r="N126">
            <v>329112.82691610855</v>
          </cell>
          <cell r="O126">
            <v>0.18822265637370381</v>
          </cell>
          <cell r="P126">
            <v>61946.490528808958</v>
          </cell>
          <cell r="Q126">
            <v>1481007.7211224884</v>
          </cell>
          <cell r="R126">
            <v>7405.0386056124416</v>
          </cell>
          <cell r="S126">
            <v>0.2</v>
          </cell>
          <cell r="T126">
            <v>65822.565383221707</v>
          </cell>
          <cell r="V126">
            <v>3.5000000000000003E-2</v>
          </cell>
          <cell r="W126">
            <v>6677.3437500000009</v>
          </cell>
          <cell r="X126" t="str">
            <v>ดีเซล</v>
          </cell>
          <cell r="AA126">
            <v>470964.2651837517</v>
          </cell>
          <cell r="AB126">
            <v>4709.6426518375174</v>
          </cell>
          <cell r="AC126">
            <v>28257.855911025101</v>
          </cell>
          <cell r="AD126">
            <v>28257.855911025101</v>
          </cell>
          <cell r="AE126">
            <v>61225.354473887717</v>
          </cell>
          <cell r="AF126">
            <v>1</v>
          </cell>
          <cell r="AG126">
            <v>1</v>
          </cell>
          <cell r="AH126">
            <v>459689.71052441763</v>
          </cell>
          <cell r="AI126">
            <v>72499.909133221707</v>
          </cell>
          <cell r="AJ126">
            <v>185</v>
          </cell>
          <cell r="AK126">
            <v>185</v>
          </cell>
          <cell r="AL126">
            <v>2876.7006467980505</v>
          </cell>
          <cell r="AM126">
            <v>532189.6196576393</v>
          </cell>
          <cell r="AN126">
            <v>532189.6196576393</v>
          </cell>
          <cell r="AO126">
            <v>50206.567892230123</v>
          </cell>
          <cell r="AP126">
            <v>13946.268858952812</v>
          </cell>
          <cell r="AQ126">
            <v>3099.1708575450693</v>
          </cell>
          <cell r="AR126">
            <v>558421.83071864629</v>
          </cell>
          <cell r="AS126">
            <v>52681.304784777953</v>
          </cell>
          <cell r="AT126">
            <v>14633.695773549431</v>
          </cell>
          <cell r="AU126">
            <v>3251.9323941220955</v>
          </cell>
          <cell r="AV126">
            <v>505957.4085966323</v>
          </cell>
          <cell r="AW126">
            <v>47731.830999682294</v>
          </cell>
          <cell r="AX126">
            <v>13258.841944356192</v>
          </cell>
          <cell r="AY126">
            <v>2946.4093209680427</v>
          </cell>
          <cell r="AZ126">
            <v>400544.48889119586</v>
          </cell>
          <cell r="BA126">
            <v>38147.094180113891</v>
          </cell>
          <cell r="BB126">
            <v>10596.415050031635</v>
          </cell>
          <cell r="BC126">
            <v>2354.7589000070302</v>
          </cell>
          <cell r="BD126">
            <v>399142.21474322944</v>
          </cell>
          <cell r="BE126">
            <v>37654.925919172594</v>
          </cell>
          <cell r="BF126">
            <v>10459.701644214609</v>
          </cell>
          <cell r="BG126">
            <v>2324.3781431588022</v>
          </cell>
          <cell r="BH126">
            <v>266094.80982881965</v>
          </cell>
          <cell r="BI126">
            <v>25103.283946115062</v>
          </cell>
          <cell r="BJ126">
            <v>6973.1344294764058</v>
          </cell>
          <cell r="BK126">
            <v>1549.5854287725347</v>
          </cell>
          <cell r="BL126">
            <v>558799.10064052127</v>
          </cell>
          <cell r="BM126">
            <v>505580.13867475733</v>
          </cell>
          <cell r="BN126">
            <v>400544.48889119586</v>
          </cell>
          <cell r="BO126">
            <v>391159.37044836488</v>
          </cell>
          <cell r="BP126">
            <v>37253.273376034747</v>
          </cell>
          <cell r="BQ126">
            <v>10348.131493342986</v>
          </cell>
          <cell r="BR126">
            <v>2299.5847762984413</v>
          </cell>
          <cell r="BS126">
            <v>0.71679515667092752</v>
          </cell>
          <cell r="BT126">
            <v>0.7</v>
          </cell>
          <cell r="BZ126" t="str">
            <v>a</v>
          </cell>
          <cell r="CB126">
            <v>0</v>
          </cell>
          <cell r="CC126">
            <v>0</v>
          </cell>
          <cell r="CD126">
            <v>0</v>
          </cell>
          <cell r="CE126">
            <v>2</v>
          </cell>
          <cell r="CF126">
            <v>2</v>
          </cell>
          <cell r="CG126">
            <v>532189.6196576393</v>
          </cell>
          <cell r="CH126">
            <v>1</v>
          </cell>
          <cell r="CI126">
            <v>532189.6196576393</v>
          </cell>
        </row>
        <row r="127">
          <cell r="D127" t="str">
            <v>92-02</v>
          </cell>
          <cell r="E127" t="str">
            <v>เครื่องผสมแอสฟัลท์แบบรีไซเคิล</v>
          </cell>
          <cell r="F127" t="str">
            <v>A</v>
          </cell>
          <cell r="G127">
            <v>118835.58093378085</v>
          </cell>
          <cell r="H127" t="str">
            <v>9202</v>
          </cell>
          <cell r="I127">
            <v>1188355.8093378085</v>
          </cell>
          <cell r="J127">
            <v>10</v>
          </cell>
          <cell r="K127">
            <v>500</v>
          </cell>
          <cell r="L127">
            <v>3</v>
          </cell>
          <cell r="M127">
            <v>166.66666666666666</v>
          </cell>
          <cell r="N127">
            <v>118835.58093378085</v>
          </cell>
          <cell r="O127">
            <v>0.2329094433013652</v>
          </cell>
          <cell r="P127">
            <v>27677.928999681226</v>
          </cell>
          <cell r="Q127">
            <v>653595.6951357947</v>
          </cell>
          <cell r="R127">
            <v>3267.9784756789736</v>
          </cell>
          <cell r="S127">
            <v>0.2</v>
          </cell>
          <cell r="T127">
            <v>23767.116186756171</v>
          </cell>
          <cell r="V127">
            <v>3.5000000000000003E-2</v>
          </cell>
          <cell r="AA127">
            <v>173548.60459589722</v>
          </cell>
          <cell r="AB127">
            <v>1735.4860459589722</v>
          </cell>
          <cell r="AC127">
            <v>10412.916275753832</v>
          </cell>
          <cell r="AD127">
            <v>10412.916275753832</v>
          </cell>
          <cell r="AE127">
            <v>22561.318597466638</v>
          </cell>
          <cell r="AF127">
            <v>1</v>
          </cell>
          <cell r="AG127">
            <v>1</v>
          </cell>
          <cell r="AH127">
            <v>172342.80700660771</v>
          </cell>
          <cell r="AI127">
            <v>23767.116186756171</v>
          </cell>
          <cell r="AJ127">
            <v>185</v>
          </cell>
          <cell r="AK127">
            <v>166.66666666666666</v>
          </cell>
          <cell r="AL127">
            <v>1074.1854376967949</v>
          </cell>
          <cell r="AM127">
            <v>198724.30597390706</v>
          </cell>
          <cell r="AN127">
            <v>196109.92319336388</v>
          </cell>
          <cell r="AO127">
            <v>18500.93615031735</v>
          </cell>
          <cell r="AP127">
            <v>5139.1489306437079</v>
          </cell>
          <cell r="AQ127">
            <v>1142.0330956986018</v>
          </cell>
          <cell r="AR127">
            <v>205915.41935303202</v>
          </cell>
          <cell r="AS127">
            <v>19425.98295783321</v>
          </cell>
          <cell r="AT127">
            <v>5396.1063771758918</v>
          </cell>
          <cell r="AU127">
            <v>1199.1347504835314</v>
          </cell>
          <cell r="AV127">
            <v>186304.42703369568</v>
          </cell>
          <cell r="AW127">
            <v>17575.889342801482</v>
          </cell>
          <cell r="AX127">
            <v>4882.1914841115222</v>
          </cell>
          <cell r="AY127">
            <v>1084.9314409136716</v>
          </cell>
          <cell r="AZ127">
            <v>148575.69081985153</v>
          </cell>
          <cell r="BA127">
            <v>14150.065792366813</v>
          </cell>
          <cell r="BB127">
            <v>3930.5738312130034</v>
          </cell>
          <cell r="BC127">
            <v>873.46085138066746</v>
          </cell>
          <cell r="BD127">
            <v>147082.4423950229</v>
          </cell>
          <cell r="BE127">
            <v>13875.702112738012</v>
          </cell>
          <cell r="BF127">
            <v>3854.3616979827812</v>
          </cell>
          <cell r="BG127">
            <v>856.52482177395132</v>
          </cell>
          <cell r="BH127">
            <v>98054.96159668194</v>
          </cell>
          <cell r="BI127">
            <v>9250.4680751586748</v>
          </cell>
          <cell r="BJ127">
            <v>2569.5744653218539</v>
          </cell>
          <cell r="BK127">
            <v>571.01654784930088</v>
          </cell>
          <cell r="BL127">
            <v>205915.41935303208</v>
          </cell>
          <cell r="BM127">
            <v>186304.42703369568</v>
          </cell>
          <cell r="BN127">
            <v>148575.69081985153</v>
          </cell>
          <cell r="BO127">
            <v>144140.79354712245</v>
          </cell>
          <cell r="BP127">
            <v>13727.694623535472</v>
          </cell>
          <cell r="BQ127">
            <v>3813.2485065376309</v>
          </cell>
          <cell r="BR127">
            <v>847.38855700836245</v>
          </cell>
          <cell r="BS127">
            <v>0.72153747051417094</v>
          </cell>
          <cell r="BT127">
            <v>0.7</v>
          </cell>
          <cell r="BZ127" t="str">
            <v>a</v>
          </cell>
          <cell r="CB127">
            <v>0</v>
          </cell>
          <cell r="CC127">
            <v>0</v>
          </cell>
          <cell r="CD127">
            <v>0</v>
          </cell>
          <cell r="CE127">
            <v>6</v>
          </cell>
          <cell r="CF127">
            <v>6</v>
          </cell>
          <cell r="CG127">
            <v>196109.92319336385</v>
          </cell>
          <cell r="CH127">
            <v>0.4</v>
          </cell>
          <cell r="CI127">
            <v>78443.969277345546</v>
          </cell>
        </row>
        <row r="128">
          <cell r="D128" t="str">
            <v>92-03</v>
          </cell>
          <cell r="E128" t="str">
            <v>เครื่อง hot mobile recycling</v>
          </cell>
          <cell r="F128" t="str">
            <v>A</v>
          </cell>
          <cell r="G128">
            <v>355395.68128041859</v>
          </cell>
          <cell r="H128" t="str">
            <v>9203</v>
          </cell>
          <cell r="I128">
            <v>3553956.8128041858</v>
          </cell>
          <cell r="J128">
            <v>10</v>
          </cell>
          <cell r="K128">
            <v>500</v>
          </cell>
          <cell r="L128">
            <v>3</v>
          </cell>
          <cell r="M128">
            <v>166.66666666666666</v>
          </cell>
          <cell r="N128">
            <v>355395.68128041859</v>
          </cell>
          <cell r="O128">
            <v>0.2329094433013652</v>
          </cell>
          <cell r="P128">
            <v>82775.010278731716</v>
          </cell>
          <cell r="Q128">
            <v>1954676.247042302</v>
          </cell>
          <cell r="R128">
            <v>9773.381235211511</v>
          </cell>
          <cell r="S128">
            <v>0.2</v>
          </cell>
          <cell r="T128">
            <v>71079.136256083715</v>
          </cell>
          <cell r="V128">
            <v>3.5000000000000003E-2</v>
          </cell>
          <cell r="AA128">
            <v>519023.20905044553</v>
          </cell>
          <cell r="AB128">
            <v>5190.2320905044553</v>
          </cell>
          <cell r="AC128">
            <v>31141.39254302673</v>
          </cell>
          <cell r="AD128">
            <v>31141.39254302673</v>
          </cell>
          <cell r="AE128">
            <v>67473.017176557914</v>
          </cell>
          <cell r="AF128">
            <v>1</v>
          </cell>
          <cell r="AG128">
            <v>1</v>
          </cell>
          <cell r="AH128">
            <v>515417.08997091965</v>
          </cell>
          <cell r="AI128">
            <v>71079.136256083715</v>
          </cell>
          <cell r="AJ128">
            <v>185</v>
          </cell>
          <cell r="AK128">
            <v>166.66666666666666</v>
          </cell>
          <cell r="AL128">
            <v>3212.5131417036355</v>
          </cell>
          <cell r="AM128">
            <v>594314.93121517252</v>
          </cell>
          <cell r="AN128">
            <v>586496.22622700338</v>
          </cell>
          <cell r="AO128">
            <v>55329.832662924848</v>
          </cell>
          <cell r="AP128">
            <v>15369.397961923569</v>
          </cell>
          <cell r="AQ128">
            <v>3415.4217693163487</v>
          </cell>
          <cell r="AR128">
            <v>615821.03753835382</v>
          </cell>
          <cell r="AS128">
            <v>58096.324296071114</v>
          </cell>
          <cell r="AT128">
            <v>16137.867860019753</v>
          </cell>
          <cell r="AU128">
            <v>3586.1928577821673</v>
          </cell>
          <cell r="AV128">
            <v>557171.41491565329</v>
          </cell>
          <cell r="AW128">
            <v>52563.341029778618</v>
          </cell>
          <cell r="AX128">
            <v>14600.928063827394</v>
          </cell>
          <cell r="AY128">
            <v>3244.6506808505319</v>
          </cell>
          <cell r="AZ128">
            <v>444337.95371483592</v>
          </cell>
          <cell r="BA128">
            <v>42317.900353793899</v>
          </cell>
          <cell r="BB128">
            <v>11754.972320498306</v>
          </cell>
          <cell r="BC128">
            <v>2612.2160712218456</v>
          </cell>
          <cell r="BD128">
            <v>439872.16967025254</v>
          </cell>
          <cell r="BE128">
            <v>41497.374497193639</v>
          </cell>
          <cell r="BF128">
            <v>11527.048471442677</v>
          </cell>
          <cell r="BG128">
            <v>2561.5663269872616</v>
          </cell>
          <cell r="BH128">
            <v>293248.11311350169</v>
          </cell>
          <cell r="BI128">
            <v>27664.916331462424</v>
          </cell>
          <cell r="BJ128">
            <v>7684.6989809617844</v>
          </cell>
          <cell r="BK128">
            <v>1707.7108846581743</v>
          </cell>
          <cell r="BL128">
            <v>615821.03753835359</v>
          </cell>
          <cell r="BM128">
            <v>557171.41491565318</v>
          </cell>
          <cell r="BN128">
            <v>444337.95371483592</v>
          </cell>
          <cell r="BO128">
            <v>431074.72627684748</v>
          </cell>
          <cell r="BP128">
            <v>41054.735835890235</v>
          </cell>
          <cell r="BQ128">
            <v>11404.093287747288</v>
          </cell>
          <cell r="BR128">
            <v>2534.2429528327307</v>
          </cell>
          <cell r="BS128">
            <v>0.72153747051417083</v>
          </cell>
          <cell r="BT128">
            <v>0.7</v>
          </cell>
          <cell r="BZ128" t="str">
            <v>a</v>
          </cell>
          <cell r="CB128">
            <v>7</v>
          </cell>
          <cell r="CC128">
            <v>0</v>
          </cell>
          <cell r="CD128">
            <v>0</v>
          </cell>
          <cell r="CE128">
            <v>0</v>
          </cell>
          <cell r="CF128">
            <v>7</v>
          </cell>
          <cell r="CG128">
            <v>586496.22622700362</v>
          </cell>
          <cell r="CH128">
            <v>0.3</v>
          </cell>
          <cell r="CI128">
            <v>175948.86786810108</v>
          </cell>
        </row>
        <row r="129">
          <cell r="D129" t="str">
            <v>94-01</v>
          </cell>
          <cell r="E129" t="str">
            <v>เครื่องผสมคอนกรีตความจุไม่เกิน 15 ลูกบาศก์ฟุต</v>
          </cell>
          <cell r="F129" t="str">
            <v>A</v>
          </cell>
          <cell r="G129">
            <v>7274.7569575132356</v>
          </cell>
          <cell r="H129" t="str">
            <v>9401</v>
          </cell>
          <cell r="I129">
            <v>58198.055660105885</v>
          </cell>
          <cell r="J129">
            <v>8</v>
          </cell>
          <cell r="K129">
            <v>300</v>
          </cell>
          <cell r="L129">
            <v>3</v>
          </cell>
          <cell r="M129">
            <v>100</v>
          </cell>
          <cell r="N129">
            <v>7274.7569575132356</v>
          </cell>
          <cell r="O129">
            <v>0.18822265637370381</v>
          </cell>
          <cell r="P129">
            <v>1369.2740790162247</v>
          </cell>
          <cell r="Q129">
            <v>32736.406308809561</v>
          </cell>
          <cell r="R129">
            <v>163.68203154404782</v>
          </cell>
          <cell r="S129">
            <v>0.2</v>
          </cell>
          <cell r="T129">
            <v>1454.9513915026473</v>
          </cell>
          <cell r="V129">
            <v>3.5000000000000003E-2</v>
          </cell>
          <cell r="W129">
            <v>288.75</v>
          </cell>
          <cell r="X129" t="str">
            <v>ดีเซล</v>
          </cell>
          <cell r="AA129">
            <v>10551.414459576155</v>
          </cell>
          <cell r="AB129">
            <v>105.51414459576155</v>
          </cell>
          <cell r="AC129">
            <v>633.08486757456933</v>
          </cell>
          <cell r="AD129">
            <v>633.08486757456933</v>
          </cell>
          <cell r="AE129">
            <v>1371.6838797449002</v>
          </cell>
          <cell r="AF129">
            <v>1</v>
          </cell>
          <cell r="AG129">
            <v>1</v>
          </cell>
          <cell r="AH129">
            <v>10179.396947818408</v>
          </cell>
          <cell r="AI129">
            <v>1743.7013915026473</v>
          </cell>
          <cell r="AJ129">
            <v>185</v>
          </cell>
          <cell r="AK129">
            <v>100</v>
          </cell>
          <cell r="AL129">
            <v>72.460781200531386</v>
          </cell>
          <cell r="AM129">
            <v>13405.244522098306</v>
          </cell>
          <cell r="AN129">
            <v>11923.098339321055</v>
          </cell>
          <cell r="AO129">
            <v>1124.8205980491562</v>
          </cell>
          <cell r="AP129">
            <v>312.45016612476559</v>
          </cell>
          <cell r="AQ129">
            <v>69.433370249947913</v>
          </cell>
          <cell r="AR129">
            <v>12502.938881287108</v>
          </cell>
          <cell r="AS129">
            <v>1179.5225359704818</v>
          </cell>
          <cell r="AT129">
            <v>327.64514888068942</v>
          </cell>
          <cell r="AU129">
            <v>72.810033084597649</v>
          </cell>
          <cell r="AV129">
            <v>11343.257797355001</v>
          </cell>
          <cell r="AW129">
            <v>1070.1186601278303</v>
          </cell>
          <cell r="AX129">
            <v>297.25518336884176</v>
          </cell>
          <cell r="AY129">
            <v>66.056707415298163</v>
          </cell>
          <cell r="AZ129">
            <v>9013.1955563157608</v>
          </cell>
          <cell r="BA129">
            <v>858.39957679197721</v>
          </cell>
          <cell r="BB129">
            <v>238.44432688666032</v>
          </cell>
          <cell r="BC129">
            <v>52.987628197035626</v>
          </cell>
          <cell r="BD129">
            <v>8942.3237544907915</v>
          </cell>
          <cell r="BE129">
            <v>843.61544853686712</v>
          </cell>
          <cell r="BF129">
            <v>234.33762459357419</v>
          </cell>
          <cell r="BG129">
            <v>52.075027687460931</v>
          </cell>
          <cell r="BH129">
            <v>5961.5491696605277</v>
          </cell>
          <cell r="BI129">
            <v>562.41029902457808</v>
          </cell>
          <cell r="BJ129">
            <v>156.22508306238279</v>
          </cell>
          <cell r="BK129">
            <v>34.716685124973957</v>
          </cell>
          <cell r="BL129">
            <v>12519.253256287109</v>
          </cell>
          <cell r="BM129">
            <v>11326.943422355002</v>
          </cell>
          <cell r="BN129">
            <v>9013.1955563157608</v>
          </cell>
          <cell r="BO129">
            <v>8763.477279400975</v>
          </cell>
          <cell r="BP129">
            <v>834.61688375247377</v>
          </cell>
          <cell r="BQ129">
            <v>231.83802326457604</v>
          </cell>
          <cell r="BR129">
            <v>51.519560725461339</v>
          </cell>
          <cell r="BS129">
            <v>0.71994673897897044</v>
          </cell>
          <cell r="BT129">
            <v>0.69999999999999984</v>
          </cell>
          <cell r="BZ129" t="str">
            <v>a</v>
          </cell>
          <cell r="CB129">
            <v>0</v>
          </cell>
          <cell r="CC129">
            <v>9</v>
          </cell>
          <cell r="CD129">
            <v>0</v>
          </cell>
          <cell r="CE129">
            <v>1</v>
          </cell>
          <cell r="CF129">
            <v>10</v>
          </cell>
          <cell r="CG129">
            <v>11923.098339321055</v>
          </cell>
          <cell r="CH129">
            <v>0.7</v>
          </cell>
          <cell r="CI129">
            <v>8346.1688375247377</v>
          </cell>
        </row>
        <row r="130">
          <cell r="D130" t="str">
            <v>98-01</v>
          </cell>
          <cell r="E130" t="str">
            <v>เครื่องกำเนิดไฟฟ้ารุ่น 3 กิโลวัตต์</v>
          </cell>
          <cell r="F130" t="str">
            <v>A</v>
          </cell>
          <cell r="G130">
            <v>17815.851602023606</v>
          </cell>
          <cell r="H130" t="str">
            <v>9801</v>
          </cell>
          <cell r="I130">
            <v>89079.258010118036</v>
          </cell>
          <cell r="J130">
            <v>5</v>
          </cell>
          <cell r="K130">
            <v>1100</v>
          </cell>
          <cell r="L130">
            <v>6</v>
          </cell>
          <cell r="M130">
            <v>183.33333333333334</v>
          </cell>
          <cell r="N130">
            <v>17815.851602023606</v>
          </cell>
          <cell r="O130">
            <v>0.12313556746516995</v>
          </cell>
          <cell r="P130">
            <v>2193.7649968904338</v>
          </cell>
          <cell r="Q130">
            <v>53447.554806070824</v>
          </cell>
          <cell r="R130">
            <v>267.2377740303541</v>
          </cell>
          <cell r="S130">
            <v>0.2</v>
          </cell>
          <cell r="T130">
            <v>3563.1703204047212</v>
          </cell>
          <cell r="V130">
            <v>3.5000000000000003E-2</v>
          </cell>
          <cell r="W130">
            <v>1746.9375000000002</v>
          </cell>
          <cell r="X130" t="str">
            <v>ดีเซล</v>
          </cell>
          <cell r="AA130">
            <v>25586.962193349114</v>
          </cell>
          <cell r="AB130">
            <v>255.86962193349115</v>
          </cell>
          <cell r="AC130">
            <v>1535.2177316009468</v>
          </cell>
          <cell r="AD130">
            <v>1535.2177316009468</v>
          </cell>
          <cell r="AE130">
            <v>3326.3050851353846</v>
          </cell>
          <cell r="AF130">
            <v>1</v>
          </cell>
          <cell r="AG130">
            <v>1</v>
          </cell>
          <cell r="AH130">
            <v>23603.159458079779</v>
          </cell>
          <cell r="AI130">
            <v>5310.1078204047217</v>
          </cell>
          <cell r="AJ130">
            <v>185</v>
          </cell>
          <cell r="AK130">
            <v>183.33333333333334</v>
          </cell>
          <cell r="AL130">
            <v>156.548870194285</v>
          </cell>
          <cell r="AM130">
            <v>28961.540985942724</v>
          </cell>
          <cell r="AN130">
            <v>28913.267278484502</v>
          </cell>
          <cell r="AO130">
            <v>2727.6667243853303</v>
          </cell>
          <cell r="AP130">
            <v>757.68520121814731</v>
          </cell>
          <cell r="AQ130">
            <v>168.37448915958828</v>
          </cell>
          <cell r="AR130">
            <v>30260.228673658723</v>
          </cell>
          <cell r="AS130">
            <v>2854.7385541187477</v>
          </cell>
          <cell r="AT130">
            <v>792.98293169965211</v>
          </cell>
          <cell r="AU130">
            <v>176.21842926658937</v>
          </cell>
          <cell r="AV130">
            <v>27566.305883310277</v>
          </cell>
          <cell r="AW130">
            <v>2600.5948946519129</v>
          </cell>
          <cell r="AX130">
            <v>722.38747073664251</v>
          </cell>
          <cell r="AY130">
            <v>160.53054905258722</v>
          </cell>
          <cell r="AZ130">
            <v>21786.92663767506</v>
          </cell>
          <cell r="BA130">
            <v>2074.9453940642916</v>
          </cell>
          <cell r="BB130">
            <v>576.37372057341429</v>
          </cell>
          <cell r="BC130">
            <v>128.08304901631428</v>
          </cell>
          <cell r="BD130">
            <v>21684.950458863375</v>
          </cell>
          <cell r="BE130">
            <v>2045.7500432889979</v>
          </cell>
          <cell r="BF130">
            <v>568.26390091361054</v>
          </cell>
          <cell r="BG130">
            <v>126.28086686969121</v>
          </cell>
          <cell r="BH130">
            <v>14456.633639242251</v>
          </cell>
          <cell r="BI130">
            <v>1363.8333621926652</v>
          </cell>
          <cell r="BJ130">
            <v>378.84260060907366</v>
          </cell>
          <cell r="BK130">
            <v>84.18724457979414</v>
          </cell>
          <cell r="BL130">
            <v>30358.93064240873</v>
          </cell>
          <cell r="BM130">
            <v>27467.603914560274</v>
          </cell>
          <cell r="BN130">
            <v>21786.92663767506</v>
          </cell>
          <cell r="BO130">
            <v>21251.251449686111</v>
          </cell>
          <cell r="BP130">
            <v>2023.9287094939154</v>
          </cell>
          <cell r="BQ130">
            <v>562.20241930386544</v>
          </cell>
          <cell r="BR130">
            <v>124.93387095641454</v>
          </cell>
          <cell r="BS130">
            <v>0.71764473176932853</v>
          </cell>
          <cell r="BT130">
            <v>0.70000000000000007</v>
          </cell>
          <cell r="BZ130" t="str">
            <v>a</v>
          </cell>
          <cell r="CB130">
            <v>0</v>
          </cell>
          <cell r="CC130">
            <v>0</v>
          </cell>
          <cell r="CD130">
            <v>0</v>
          </cell>
          <cell r="CE130">
            <v>1</v>
          </cell>
          <cell r="CF130">
            <v>1</v>
          </cell>
          <cell r="CG130">
            <v>28913.267278484498</v>
          </cell>
          <cell r="CH130">
            <v>0.5</v>
          </cell>
          <cell r="CI130">
            <v>14456.633639242249</v>
          </cell>
        </row>
        <row r="131">
          <cell r="D131" t="str">
            <v>98-02</v>
          </cell>
          <cell r="E131" t="str">
            <v>เครื่องกำเนิดไฟฟ้ารุ่น 5 กิโลวัตต์</v>
          </cell>
          <cell r="F131" t="str">
            <v>A</v>
          </cell>
          <cell r="G131">
            <v>15235.834183722583</v>
          </cell>
          <cell r="H131" t="str">
            <v>9802</v>
          </cell>
          <cell r="I131">
            <v>76179.170918612916</v>
          </cell>
          <cell r="J131">
            <v>5</v>
          </cell>
          <cell r="K131">
            <v>1100</v>
          </cell>
          <cell r="L131">
            <v>6</v>
          </cell>
          <cell r="M131">
            <v>183.33333333333334</v>
          </cell>
          <cell r="N131">
            <v>15235.834183722583</v>
          </cell>
          <cell r="O131">
            <v>0.12313556746516995</v>
          </cell>
          <cell r="P131">
            <v>1876.0730880179146</v>
          </cell>
          <cell r="Q131">
            <v>45707.502551167752</v>
          </cell>
          <cell r="R131">
            <v>228.53751275583875</v>
          </cell>
          <cell r="S131">
            <v>0.2</v>
          </cell>
          <cell r="T131">
            <v>3047.1668367445168</v>
          </cell>
          <cell r="V131">
            <v>3.5000000000000003E-2</v>
          </cell>
          <cell r="W131">
            <v>2646.8750000000005</v>
          </cell>
          <cell r="X131" t="str">
            <v>ดีเซล</v>
          </cell>
          <cell r="AA131">
            <v>23034.486621240856</v>
          </cell>
          <cell r="AB131">
            <v>230.34486621240856</v>
          </cell>
          <cell r="AC131">
            <v>1382.0691972744512</v>
          </cell>
          <cell r="AD131">
            <v>1382.0691972744512</v>
          </cell>
          <cell r="AE131">
            <v>2994.4832607613107</v>
          </cell>
          <cell r="AF131">
            <v>1</v>
          </cell>
          <cell r="AG131">
            <v>1</v>
          </cell>
          <cell r="AH131">
            <v>20334.92804525765</v>
          </cell>
          <cell r="AI131">
            <v>5694.0418367445172</v>
          </cell>
          <cell r="AJ131">
            <v>185</v>
          </cell>
          <cell r="AK131">
            <v>183.33333333333334</v>
          </cell>
          <cell r="AL131">
            <v>140.97693999297212</v>
          </cell>
          <cell r="AM131">
            <v>26080.733898699844</v>
          </cell>
          <cell r="AN131">
            <v>26028.969882002166</v>
          </cell>
          <cell r="AO131">
            <v>2455.5631964152985</v>
          </cell>
          <cell r="AP131">
            <v>682.10088789313852</v>
          </cell>
          <cell r="AQ131">
            <v>151.57797508736411</v>
          </cell>
          <cell r="AR131">
            <v>27180.869938602271</v>
          </cell>
          <cell r="AS131">
            <v>2564.2330130756859</v>
          </cell>
          <cell r="AT131">
            <v>712.28694807657939</v>
          </cell>
          <cell r="AU131">
            <v>158.2859884614621</v>
          </cell>
          <cell r="AV131">
            <v>24877.069825402061</v>
          </cell>
          <cell r="AW131">
            <v>2346.8933797549116</v>
          </cell>
          <cell r="AX131">
            <v>651.91482770969765</v>
          </cell>
          <cell r="AY131">
            <v>144.86996171326615</v>
          </cell>
          <cell r="AZ131">
            <v>19934.636208513133</v>
          </cell>
          <cell r="BA131">
            <v>1898.5367817631554</v>
          </cell>
          <cell r="BB131">
            <v>527.37132826754316</v>
          </cell>
          <cell r="BC131">
            <v>117.19362850389848</v>
          </cell>
          <cell r="BD131">
            <v>19521.727411501626</v>
          </cell>
          <cell r="BE131">
            <v>1841.672397311474</v>
          </cell>
          <cell r="BF131">
            <v>511.57566591985392</v>
          </cell>
          <cell r="BG131">
            <v>113.68348131552308</v>
          </cell>
          <cell r="BH131">
            <v>13014.484941001083</v>
          </cell>
          <cell r="BI131">
            <v>1227.7815982076493</v>
          </cell>
          <cell r="BJ131">
            <v>341.05044394656926</v>
          </cell>
          <cell r="BK131">
            <v>75.788987543682055</v>
          </cell>
          <cell r="BL131">
            <v>27330.418376102276</v>
          </cell>
          <cell r="BM131">
            <v>24727.521387902056</v>
          </cell>
          <cell r="BN131">
            <v>19934.636208513133</v>
          </cell>
          <cell r="BO131">
            <v>19131.292863271592</v>
          </cell>
          <cell r="BP131">
            <v>1822.0278917401515</v>
          </cell>
          <cell r="BQ131">
            <v>506.11885881670872</v>
          </cell>
          <cell r="BR131">
            <v>112.47085751482416</v>
          </cell>
          <cell r="BS131">
            <v>0.72939374488112418</v>
          </cell>
          <cell r="BT131">
            <v>0.7</v>
          </cell>
          <cell r="BZ131" t="str">
            <v>a</v>
          </cell>
          <cell r="CB131">
            <v>0</v>
          </cell>
          <cell r="CC131">
            <v>0</v>
          </cell>
          <cell r="CD131">
            <v>7</v>
          </cell>
          <cell r="CE131">
            <v>0</v>
          </cell>
          <cell r="CF131">
            <v>7</v>
          </cell>
          <cell r="CG131">
            <v>26028.969882002166</v>
          </cell>
          <cell r="CH131">
            <v>0.5</v>
          </cell>
          <cell r="CI131">
            <v>13014.484941001083</v>
          </cell>
        </row>
        <row r="132">
          <cell r="D132" t="str">
            <v>98-03</v>
          </cell>
          <cell r="E132" t="str">
            <v>เครื่องกำเนิดไฟฟ้ารุ่น 10 กิโลวัตต์</v>
          </cell>
          <cell r="F132" t="str">
            <v>A</v>
          </cell>
          <cell r="G132">
            <v>32158.190568060028</v>
          </cell>
          <cell r="H132" t="str">
            <v>9803</v>
          </cell>
          <cell r="I132">
            <v>257265.52454448023</v>
          </cell>
          <cell r="J132">
            <v>8</v>
          </cell>
          <cell r="K132">
            <v>1100</v>
          </cell>
          <cell r="L132">
            <v>6</v>
          </cell>
          <cell r="M132">
            <v>183.33333333333334</v>
          </cell>
          <cell r="N132">
            <v>32158.190568060028</v>
          </cell>
          <cell r="O132">
            <v>0.18822265637370381</v>
          </cell>
          <cell r="P132">
            <v>6052.9000528920451</v>
          </cell>
          <cell r="Q132">
            <v>144711.85755627012</v>
          </cell>
          <cell r="R132">
            <v>723.55928778135058</v>
          </cell>
          <cell r="S132">
            <v>0.2</v>
          </cell>
          <cell r="T132">
            <v>6431.6381136120062</v>
          </cell>
          <cell r="V132">
            <v>3.5000000000000003E-2</v>
          </cell>
          <cell r="W132">
            <v>3705.6250000000005</v>
          </cell>
          <cell r="X132" t="str">
            <v>ดีเซล</v>
          </cell>
          <cell r="AA132">
            <v>49071.913022345427</v>
          </cell>
          <cell r="AB132">
            <v>490.71913022345427</v>
          </cell>
          <cell r="AC132">
            <v>2944.3147813407254</v>
          </cell>
          <cell r="AD132">
            <v>2944.3147813407254</v>
          </cell>
          <cell r="AE132">
            <v>6379.348692904905</v>
          </cell>
          <cell r="AF132">
            <v>1</v>
          </cell>
          <cell r="AG132">
            <v>1</v>
          </cell>
          <cell r="AH132">
            <v>45313.998601638334</v>
          </cell>
          <cell r="AI132">
            <v>10137.263113612007</v>
          </cell>
          <cell r="AJ132">
            <v>185</v>
          </cell>
          <cell r="AK132">
            <v>183.33333333333334</v>
          </cell>
          <cell r="AL132">
            <v>300.23469541971247</v>
          </cell>
          <cell r="AM132">
            <v>55543.418652646804</v>
          </cell>
          <cell r="AN132">
            <v>55451.261715250337</v>
          </cell>
          <cell r="AO132">
            <v>5231.2511052122964</v>
          </cell>
          <cell r="AP132">
            <v>1453.1253070034156</v>
          </cell>
          <cell r="AQ132">
            <v>322.9167348896479</v>
          </cell>
          <cell r="AR132">
            <v>58014.456988512844</v>
          </cell>
          <cell r="AS132">
            <v>5473.0619800483819</v>
          </cell>
          <cell r="AT132">
            <v>1520.2949944578838</v>
          </cell>
          <cell r="AU132">
            <v>337.84333210175197</v>
          </cell>
          <cell r="AV132">
            <v>52888.066441987809</v>
          </cell>
          <cell r="AW132">
            <v>4989.4402303762081</v>
          </cell>
          <cell r="AX132">
            <v>1385.9556195489467</v>
          </cell>
          <cell r="AY132">
            <v>307.99013767754371</v>
          </cell>
          <cell r="AZ132">
            <v>42587.98548802633</v>
          </cell>
          <cell r="BA132">
            <v>4055.9986179072694</v>
          </cell>
          <cell r="BB132">
            <v>1126.6662827520192</v>
          </cell>
          <cell r="BC132">
            <v>250.37028505600426</v>
          </cell>
          <cell r="BD132">
            <v>41588.446286437756</v>
          </cell>
          <cell r="BE132">
            <v>3923.438328909222</v>
          </cell>
          <cell r="BF132">
            <v>1089.8439802525618</v>
          </cell>
          <cell r="BG132">
            <v>242.18755116723594</v>
          </cell>
          <cell r="BH132">
            <v>27725.630857625169</v>
          </cell>
          <cell r="BI132">
            <v>2615.6255526061482</v>
          </cell>
          <cell r="BJ132">
            <v>726.56265350170781</v>
          </cell>
          <cell r="BK132">
            <v>161.45836744482395</v>
          </cell>
          <cell r="BL132">
            <v>58223.824801012859</v>
          </cell>
          <cell r="BM132">
            <v>52678.698629487815</v>
          </cell>
          <cell r="BN132">
            <v>42587.98548802633</v>
          </cell>
          <cell r="BO132">
            <v>40756.677360709</v>
          </cell>
          <cell r="BP132">
            <v>3881.5883200675239</v>
          </cell>
          <cell r="BQ132">
            <v>1078.2189777965343</v>
          </cell>
          <cell r="BR132">
            <v>239.60421728811875</v>
          </cell>
          <cell r="BS132">
            <v>0.73145289979791006</v>
          </cell>
          <cell r="BT132">
            <v>0.7</v>
          </cell>
          <cell r="BZ132" t="str">
            <v>a</v>
          </cell>
          <cell r="CB132">
            <v>0</v>
          </cell>
          <cell r="CC132">
            <v>0</v>
          </cell>
          <cell r="CD132">
            <v>0</v>
          </cell>
          <cell r="CE132">
            <v>1</v>
          </cell>
          <cell r="CF132">
            <v>1</v>
          </cell>
          <cell r="CG132">
            <v>55451.261715250323</v>
          </cell>
          <cell r="CH132">
            <v>0.5</v>
          </cell>
          <cell r="CI132">
            <v>27725.630857625161</v>
          </cell>
        </row>
        <row r="133">
          <cell r="D133" t="str">
            <v>98-06</v>
          </cell>
          <cell r="E133" t="str">
            <v>เครื่องกำเนิดไฟฟ้ารุ่น 250 กิโลวัตต์</v>
          </cell>
          <cell r="F133" t="str">
            <v>D</v>
          </cell>
          <cell r="G133">
            <v>698031.42857142852</v>
          </cell>
          <cell r="H133" t="str">
            <v>9806</v>
          </cell>
          <cell r="I133">
            <v>5584251.4285714282</v>
          </cell>
          <cell r="J133">
            <v>8</v>
          </cell>
          <cell r="K133">
            <v>1100</v>
          </cell>
          <cell r="L133">
            <v>6</v>
          </cell>
          <cell r="M133">
            <v>183.33333333333334</v>
          </cell>
          <cell r="N133">
            <v>698031.42857142852</v>
          </cell>
          <cell r="O133">
            <v>0.18822265637370381</v>
          </cell>
          <cell r="P133">
            <v>131385.32971804557</v>
          </cell>
          <cell r="Q133">
            <v>3141141.4285714282</v>
          </cell>
          <cell r="R133">
            <v>15705.707142857142</v>
          </cell>
          <cell r="S133">
            <v>0.3</v>
          </cell>
          <cell r="T133">
            <v>209409.42857142855</v>
          </cell>
          <cell r="V133">
            <v>0.1</v>
          </cell>
          <cell r="W133">
            <v>30250</v>
          </cell>
          <cell r="X133" t="str">
            <v>ดีเซล</v>
          </cell>
          <cell r="AA133">
            <v>1084781.8940037598</v>
          </cell>
          <cell r="AB133">
            <v>10847.818940037598</v>
          </cell>
          <cell r="AC133">
            <v>65086.91364022559</v>
          </cell>
          <cell r="AD133">
            <v>65086.91364022559</v>
          </cell>
          <cell r="AE133">
            <v>141021.64622048876</v>
          </cell>
          <cell r="AF133">
            <v>1</v>
          </cell>
          <cell r="AG133">
            <v>1</v>
          </cell>
          <cell r="AH133">
            <v>986144.11165281991</v>
          </cell>
          <cell r="AI133">
            <v>239659.42857142855</v>
          </cell>
          <cell r="AJ133">
            <v>185</v>
          </cell>
          <cell r="AK133">
            <v>183.33333333333334</v>
          </cell>
          <cell r="AL133">
            <v>6637.7419583901101</v>
          </cell>
          <cell r="AM133">
            <v>1227982.2623021703</v>
          </cell>
          <cell r="AN133">
            <v>1225803.5402242485</v>
          </cell>
          <cell r="AO133">
            <v>115641.84341738194</v>
          </cell>
          <cell r="AP133">
            <v>32122.734282606092</v>
          </cell>
          <cell r="AQ133">
            <v>7138.3853961346867</v>
          </cell>
          <cell r="AR133">
            <v>1285384.5922354611</v>
          </cell>
          <cell r="AS133">
            <v>121262.69738070389</v>
          </cell>
          <cell r="AT133">
            <v>33684.082605751079</v>
          </cell>
          <cell r="AU133">
            <v>7485.3516901669063</v>
          </cell>
          <cell r="AV133">
            <v>1166222.4882130362</v>
          </cell>
          <cell r="AW133">
            <v>110020.98945406002</v>
          </cell>
          <cell r="AX133">
            <v>30561.385959461117</v>
          </cell>
          <cell r="AY133">
            <v>6791.4191021024708</v>
          </cell>
          <cell r="AZ133">
            <v>946590.96879567718</v>
          </cell>
          <cell r="BA133">
            <v>90151.520837683536</v>
          </cell>
          <cell r="BB133">
            <v>25042.08912157876</v>
          </cell>
          <cell r="BC133">
            <v>5564.9086936841686</v>
          </cell>
          <cell r="BD133">
            <v>919352.65516818641</v>
          </cell>
          <cell r="BE133">
            <v>86731.382563036459</v>
          </cell>
          <cell r="BF133">
            <v>24092.050711954569</v>
          </cell>
          <cell r="BG133">
            <v>5353.7890471010151</v>
          </cell>
          <cell r="BH133">
            <v>612901.77011212427</v>
          </cell>
          <cell r="BI133">
            <v>57820.92170869097</v>
          </cell>
          <cell r="BJ133">
            <v>16061.367141303046</v>
          </cell>
          <cell r="BK133">
            <v>3569.1926980673434</v>
          </cell>
          <cell r="BL133">
            <v>1287093.7172354611</v>
          </cell>
          <cell r="BM133">
            <v>1164513.363213036</v>
          </cell>
          <cell r="BN133">
            <v>946590.96879567718</v>
          </cell>
          <cell r="BO133">
            <v>900965.60206482268</v>
          </cell>
          <cell r="BP133">
            <v>85806.247815697396</v>
          </cell>
          <cell r="BQ133">
            <v>23835.068837693721</v>
          </cell>
          <cell r="BR133">
            <v>5296.6819639319383</v>
          </cell>
          <cell r="BS133">
            <v>0.73544836410891101</v>
          </cell>
          <cell r="BT133">
            <v>0.7</v>
          </cell>
          <cell r="BZ133" t="str">
            <v>a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1053252.5265973592</v>
          </cell>
          <cell r="CH133">
            <v>0.5</v>
          </cell>
          <cell r="CI133">
            <v>526626.26329867961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I141"/>
  <sheetViews>
    <sheetView zoomScale="70" zoomScaleNormal="70" workbookViewId="0">
      <pane ySplit="3" topLeftCell="A4" activePane="bottomLeft" state="frozen"/>
      <selection activeCell="C1" sqref="C1"/>
      <selection pane="bottomLeft" activeCell="M9" sqref="M9"/>
    </sheetView>
  </sheetViews>
  <sheetFormatPr defaultColWidth="9.109375" defaultRowHeight="24.6" x14ac:dyDescent="0.7"/>
  <cols>
    <col min="1" max="3" width="9.109375" style="2"/>
    <col min="4" max="4" width="65.6640625" style="14" bestFit="1" customWidth="1"/>
    <col min="5" max="5" width="12" style="2" bestFit="1" customWidth="1"/>
    <col min="6" max="6" width="16.33203125" style="1" customWidth="1"/>
    <col min="7" max="9" width="20.5546875" style="1" customWidth="1"/>
    <col min="10" max="16384" width="9.109375" style="1"/>
  </cols>
  <sheetData>
    <row r="1" spans="1:9" x14ac:dyDescent="0.7">
      <c r="A1" s="19"/>
      <c r="B1" s="19"/>
      <c r="C1" s="19">
        <v>1</v>
      </c>
      <c r="D1" s="19">
        <v>2</v>
      </c>
      <c r="E1" s="19">
        <v>3</v>
      </c>
      <c r="F1" s="19">
        <v>4</v>
      </c>
      <c r="G1" s="19">
        <v>5</v>
      </c>
      <c r="H1" s="19">
        <v>6</v>
      </c>
      <c r="I1" s="19">
        <v>7</v>
      </c>
    </row>
    <row r="2" spans="1:9" x14ac:dyDescent="0.7">
      <c r="A2" s="19"/>
      <c r="B2" s="19"/>
      <c r="C2" s="19"/>
      <c r="D2" s="19"/>
      <c r="E2" s="19"/>
      <c r="F2" s="19"/>
      <c r="G2" s="140" t="s">
        <v>590</v>
      </c>
      <c r="H2" s="140"/>
      <c r="I2" s="114" t="s">
        <v>591</v>
      </c>
    </row>
    <row r="3" spans="1:9" ht="49.2" x14ac:dyDescent="0.7">
      <c r="A3" s="100" t="s">
        <v>271</v>
      </c>
      <c r="B3" s="101" t="s">
        <v>312</v>
      </c>
      <c r="C3" s="101" t="s">
        <v>395</v>
      </c>
      <c r="D3" s="101" t="s">
        <v>313</v>
      </c>
      <c r="E3" s="101" t="s">
        <v>404</v>
      </c>
      <c r="F3" s="102" t="s">
        <v>564</v>
      </c>
      <c r="G3" s="103" t="s">
        <v>592</v>
      </c>
      <c r="H3" s="103" t="s">
        <v>593</v>
      </c>
      <c r="I3" s="104" t="s">
        <v>593</v>
      </c>
    </row>
    <row r="4" spans="1:9" s="4" customFormat="1" x14ac:dyDescent="0.7">
      <c r="A4" s="20">
        <v>1</v>
      </c>
      <c r="B4" s="20" t="s">
        <v>2</v>
      </c>
      <c r="C4" s="20" t="s">
        <v>3</v>
      </c>
      <c r="D4" s="24" t="s">
        <v>314</v>
      </c>
      <c r="E4" s="20" t="s">
        <v>1</v>
      </c>
      <c r="F4" s="105">
        <v>0</v>
      </c>
      <c r="G4" s="106">
        <v>0</v>
      </c>
      <c r="H4" s="106">
        <f>G4/12</f>
        <v>0</v>
      </c>
      <c r="I4" s="107">
        <f>G4/10.6</f>
        <v>0</v>
      </c>
    </row>
    <row r="5" spans="1:9" s="4" customFormat="1" x14ac:dyDescent="0.7">
      <c r="A5" s="20">
        <v>2</v>
      </c>
      <c r="B5" s="20" t="s">
        <v>4</v>
      </c>
      <c r="C5" s="20" t="s">
        <v>5</v>
      </c>
      <c r="D5" s="24" t="s">
        <v>6</v>
      </c>
      <c r="E5" s="20" t="s">
        <v>1</v>
      </c>
      <c r="F5" s="105">
        <v>0</v>
      </c>
      <c r="G5" s="106">
        <v>0</v>
      </c>
      <c r="H5" s="106">
        <f t="shared" ref="H5:H68" si="0">G5/12</f>
        <v>0</v>
      </c>
      <c r="I5" s="107">
        <f t="shared" ref="I5:I68" si="1">G5/10.6</f>
        <v>0</v>
      </c>
    </row>
    <row r="6" spans="1:9" s="4" customFormat="1" x14ac:dyDescent="0.7">
      <c r="A6" s="20">
        <v>3</v>
      </c>
      <c r="B6" s="20" t="s">
        <v>8</v>
      </c>
      <c r="C6" s="20" t="s">
        <v>9</v>
      </c>
      <c r="D6" s="24" t="s">
        <v>7</v>
      </c>
      <c r="E6" s="20" t="s">
        <v>1</v>
      </c>
      <c r="F6" s="105">
        <v>0</v>
      </c>
      <c r="G6" s="106">
        <v>0</v>
      </c>
      <c r="H6" s="106">
        <f t="shared" si="0"/>
        <v>0</v>
      </c>
      <c r="I6" s="107">
        <f t="shared" si="1"/>
        <v>0</v>
      </c>
    </row>
    <row r="7" spans="1:9" s="4" customFormat="1" x14ac:dyDescent="0.7">
      <c r="A7" s="20">
        <v>4</v>
      </c>
      <c r="B7" s="20" t="s">
        <v>10</v>
      </c>
      <c r="C7" s="20" t="s">
        <v>11</v>
      </c>
      <c r="D7" s="24" t="s">
        <v>278</v>
      </c>
      <c r="E7" s="20" t="s">
        <v>1</v>
      </c>
      <c r="F7" s="105">
        <v>7884.0736522058833</v>
      </c>
      <c r="G7" s="108">
        <f>VLOOKUP(B7,[4]พิจารณาเลือกค่าเช่า!$D$5:$CI$133,84,0)</f>
        <v>7375.2401519607847</v>
      </c>
      <c r="H7" s="106">
        <f t="shared" si="0"/>
        <v>614.60334599673206</v>
      </c>
      <c r="I7" s="107">
        <f t="shared" si="1"/>
        <v>695.77737282648911</v>
      </c>
    </row>
    <row r="8" spans="1:9" s="4" customFormat="1" x14ac:dyDescent="0.7">
      <c r="A8" s="20">
        <v>5</v>
      </c>
      <c r="B8" s="20" t="s">
        <v>12</v>
      </c>
      <c r="C8" s="20" t="s">
        <v>13</v>
      </c>
      <c r="D8" s="24" t="s">
        <v>279</v>
      </c>
      <c r="E8" s="20" t="s">
        <v>1</v>
      </c>
      <c r="F8" s="105">
        <v>8043.1168125000004</v>
      </c>
      <c r="G8" s="108">
        <f>VLOOKUP(B8,[4]พิจารณาเลือกค่าเช่า!$D$5:$CI$133,84,0)</f>
        <v>8330.682848039216</v>
      </c>
      <c r="H8" s="106">
        <f t="shared" si="0"/>
        <v>694.2235706699347</v>
      </c>
      <c r="I8" s="107">
        <f t="shared" si="1"/>
        <v>785.91347623011472</v>
      </c>
    </row>
    <row r="9" spans="1:9" s="4" customFormat="1" x14ac:dyDescent="0.7">
      <c r="A9" s="20">
        <v>6</v>
      </c>
      <c r="B9" s="20" t="s">
        <v>280</v>
      </c>
      <c r="C9" s="20" t="s">
        <v>378</v>
      </c>
      <c r="D9" s="24" t="s">
        <v>281</v>
      </c>
      <c r="E9" s="20" t="s">
        <v>1</v>
      </c>
      <c r="F9" s="105">
        <v>55947.382524830347</v>
      </c>
      <c r="G9" s="108">
        <f>VLOOKUP(B9,[4]พิจารณาเลือกค่าเช่า!$D$5:$CI$133,84,0)</f>
        <v>40552.794745640531</v>
      </c>
      <c r="H9" s="106">
        <f t="shared" si="0"/>
        <v>3379.3995621367108</v>
      </c>
      <c r="I9" s="107">
        <f t="shared" si="1"/>
        <v>3825.7353533623145</v>
      </c>
    </row>
    <row r="10" spans="1:9" s="4" customFormat="1" x14ac:dyDescent="0.7">
      <c r="A10" s="20">
        <v>7</v>
      </c>
      <c r="B10" s="20" t="s">
        <v>14</v>
      </c>
      <c r="C10" s="20" t="s">
        <v>15</v>
      </c>
      <c r="D10" s="24" t="s">
        <v>315</v>
      </c>
      <c r="E10" s="20" t="s">
        <v>1</v>
      </c>
      <c r="F10" s="105">
        <v>5028.9843488953875</v>
      </c>
      <c r="G10" s="108">
        <f>VLOOKUP(B10,[4]พิจารณาเลือกค่าเช่า!$D$5:$CI$133,84,0)</f>
        <v>4803.4926537098927</v>
      </c>
      <c r="H10" s="106">
        <f t="shared" si="0"/>
        <v>400.29105447582441</v>
      </c>
      <c r="I10" s="107">
        <f t="shared" si="1"/>
        <v>453.15968431225406</v>
      </c>
    </row>
    <row r="11" spans="1:9" s="4" customFormat="1" x14ac:dyDescent="0.7">
      <c r="A11" s="20">
        <v>8</v>
      </c>
      <c r="B11" s="20" t="s">
        <v>16</v>
      </c>
      <c r="C11" s="20" t="s">
        <v>17</v>
      </c>
      <c r="D11" s="24" t="s">
        <v>316</v>
      </c>
      <c r="E11" s="20" t="s">
        <v>1</v>
      </c>
      <c r="F11" s="105">
        <v>48400.105555854374</v>
      </c>
      <c r="G11" s="108">
        <f>VLOOKUP(B11,[4]พิจารณาเลือกค่าเช่า!$D$5:$CI$133,84,0)</f>
        <v>46139.448981766065</v>
      </c>
      <c r="H11" s="106">
        <f t="shared" si="0"/>
        <v>3844.9540818138389</v>
      </c>
      <c r="I11" s="107">
        <f t="shared" si="1"/>
        <v>4352.7782058269877</v>
      </c>
    </row>
    <row r="12" spans="1:9" s="4" customFormat="1" x14ac:dyDescent="0.7">
      <c r="A12" s="20">
        <v>9</v>
      </c>
      <c r="B12" s="20" t="s">
        <v>18</v>
      </c>
      <c r="C12" s="20" t="s">
        <v>19</v>
      </c>
      <c r="D12" s="24" t="s">
        <v>20</v>
      </c>
      <c r="E12" s="20" t="s">
        <v>1</v>
      </c>
      <c r="F12" s="105">
        <v>8373.6294538976726</v>
      </c>
      <c r="G12" s="108">
        <f>VLOOKUP(B12,[4]พิจารณาเลือกค่าเช่า!$D$5:$CI$133,84,0)</f>
        <v>2998.7179478205971</v>
      </c>
      <c r="H12" s="106">
        <f t="shared" si="0"/>
        <v>249.89316231838311</v>
      </c>
      <c r="I12" s="107">
        <f t="shared" si="1"/>
        <v>282.89791960571671</v>
      </c>
    </row>
    <row r="13" spans="1:9" s="4" customFormat="1" x14ac:dyDescent="0.7">
      <c r="A13" s="20">
        <v>10</v>
      </c>
      <c r="B13" s="20" t="s">
        <v>21</v>
      </c>
      <c r="C13" s="20" t="s">
        <v>22</v>
      </c>
      <c r="D13" s="24" t="s">
        <v>317</v>
      </c>
      <c r="E13" s="20" t="s">
        <v>1</v>
      </c>
      <c r="F13" s="105">
        <v>7033.1537860524986</v>
      </c>
      <c r="G13" s="108">
        <f>VLOOKUP(B13,[4]พิจารณาเลือกค่าเช่า!$D$5:$CI$133,84,0)</f>
        <v>2511.8406378758923</v>
      </c>
      <c r="H13" s="106">
        <f t="shared" si="0"/>
        <v>209.32005315632435</v>
      </c>
      <c r="I13" s="107">
        <f t="shared" si="1"/>
        <v>236.96609791282003</v>
      </c>
    </row>
    <row r="14" spans="1:9" s="4" customFormat="1" x14ac:dyDescent="0.7">
      <c r="A14" s="20">
        <v>11</v>
      </c>
      <c r="B14" s="20" t="s">
        <v>23</v>
      </c>
      <c r="C14" s="20" t="s">
        <v>24</v>
      </c>
      <c r="D14" s="24" t="s">
        <v>25</v>
      </c>
      <c r="E14" s="20" t="s">
        <v>1</v>
      </c>
      <c r="F14" s="105">
        <v>12229.414358136382</v>
      </c>
      <c r="G14" s="108">
        <f>VLOOKUP(B14,[4]พิจารณาเลือกค่าเช่า!$D$5:$CI$133,84,0)</f>
        <v>23316.56223454549</v>
      </c>
      <c r="H14" s="106">
        <f t="shared" si="0"/>
        <v>1943.0468528787908</v>
      </c>
      <c r="I14" s="107">
        <f t="shared" si="1"/>
        <v>2199.6756825042917</v>
      </c>
    </row>
    <row r="15" spans="1:9" s="4" customFormat="1" x14ac:dyDescent="0.7">
      <c r="A15" s="20">
        <v>12</v>
      </c>
      <c r="B15" s="20" t="s">
        <v>282</v>
      </c>
      <c r="C15" s="20" t="s">
        <v>379</v>
      </c>
      <c r="D15" s="24" t="s">
        <v>318</v>
      </c>
      <c r="E15" s="20" t="s">
        <v>1</v>
      </c>
      <c r="F15" s="105">
        <v>3674.4751865371204</v>
      </c>
      <c r="G15" s="108">
        <f>VLOOKUP(B15,[4]พิจารณาเลือกค่าเช่า!$D$5:$CI$133,84,0)</f>
        <v>4417.1954761809102</v>
      </c>
      <c r="H15" s="106">
        <f t="shared" si="0"/>
        <v>368.09962301507585</v>
      </c>
      <c r="I15" s="107">
        <f t="shared" si="1"/>
        <v>416.71655435668964</v>
      </c>
    </row>
    <row r="16" spans="1:9" s="4" customFormat="1" x14ac:dyDescent="0.7">
      <c r="A16" s="20">
        <v>13</v>
      </c>
      <c r="B16" s="20" t="s">
        <v>26</v>
      </c>
      <c r="C16" s="20" t="s">
        <v>27</v>
      </c>
      <c r="D16" s="24" t="s">
        <v>319</v>
      </c>
      <c r="E16" s="20" t="s">
        <v>1</v>
      </c>
      <c r="F16" s="105">
        <v>121360.38348850398</v>
      </c>
      <c r="G16" s="108">
        <f>VLOOKUP(B16,[4]พิจารณาเลือกค่าเช่า!$D$5:$CI$133,84,0)</f>
        <v>121932.76152185736</v>
      </c>
      <c r="H16" s="106">
        <f t="shared" si="0"/>
        <v>10161.063460154781</v>
      </c>
      <c r="I16" s="107">
        <f t="shared" si="1"/>
        <v>11503.090709609185</v>
      </c>
    </row>
    <row r="17" spans="1:9" s="4" customFormat="1" x14ac:dyDescent="0.7">
      <c r="A17" s="20">
        <v>14</v>
      </c>
      <c r="B17" s="20" t="s">
        <v>28</v>
      </c>
      <c r="C17" s="20" t="s">
        <v>29</v>
      </c>
      <c r="D17" s="24" t="s">
        <v>300</v>
      </c>
      <c r="E17" s="20" t="s">
        <v>1</v>
      </c>
      <c r="F17" s="105">
        <v>20564.083587203564</v>
      </c>
      <c r="G17" s="108">
        <f>VLOOKUP(B17,[4]พิจารณาเลือกค่าเช่า!$D$5:$CI$133,84,0)</f>
        <v>19637.647891384342</v>
      </c>
      <c r="H17" s="106">
        <f t="shared" si="0"/>
        <v>1636.4706576153619</v>
      </c>
      <c r="I17" s="107">
        <f t="shared" si="1"/>
        <v>1852.6082916400323</v>
      </c>
    </row>
    <row r="18" spans="1:9" s="4" customFormat="1" x14ac:dyDescent="0.7">
      <c r="A18" s="20">
        <v>15</v>
      </c>
      <c r="B18" s="20" t="s">
        <v>30</v>
      </c>
      <c r="C18" s="20" t="s">
        <v>31</v>
      </c>
      <c r="D18" s="24" t="s">
        <v>32</v>
      </c>
      <c r="E18" s="20" t="s">
        <v>1</v>
      </c>
      <c r="F18" s="105">
        <v>13781.714223002447</v>
      </c>
      <c r="G18" s="108">
        <f>VLOOKUP(B18,[4]พิจารณาเลือกค่าเช่า!$D$5:$CI$133,84,0)</f>
        <v>13225.402198069547</v>
      </c>
      <c r="H18" s="106">
        <f t="shared" si="0"/>
        <v>1102.1168498391289</v>
      </c>
      <c r="I18" s="107">
        <f t="shared" si="1"/>
        <v>1247.6794526480705</v>
      </c>
    </row>
    <row r="19" spans="1:9" s="4" customFormat="1" x14ac:dyDescent="0.7">
      <c r="A19" s="20">
        <v>16</v>
      </c>
      <c r="B19" s="20" t="s">
        <v>34</v>
      </c>
      <c r="C19" s="20" t="s">
        <v>35</v>
      </c>
      <c r="D19" s="24" t="s">
        <v>320</v>
      </c>
      <c r="E19" s="20" t="s">
        <v>33</v>
      </c>
      <c r="F19" s="105">
        <v>0</v>
      </c>
      <c r="G19" s="106">
        <v>0</v>
      </c>
      <c r="H19" s="106">
        <f t="shared" si="0"/>
        <v>0</v>
      </c>
      <c r="I19" s="107">
        <f t="shared" si="1"/>
        <v>0</v>
      </c>
    </row>
    <row r="20" spans="1:9" s="4" customFormat="1" x14ac:dyDescent="0.7">
      <c r="A20" s="20">
        <v>17</v>
      </c>
      <c r="B20" s="20" t="s">
        <v>36</v>
      </c>
      <c r="C20" s="20" t="s">
        <v>37</v>
      </c>
      <c r="D20" s="24" t="s">
        <v>321</v>
      </c>
      <c r="E20" s="20" t="s">
        <v>33</v>
      </c>
      <c r="F20" s="105">
        <v>0</v>
      </c>
      <c r="G20" s="106">
        <v>0</v>
      </c>
      <c r="H20" s="106">
        <f t="shared" si="0"/>
        <v>0</v>
      </c>
      <c r="I20" s="107">
        <f t="shared" si="1"/>
        <v>0</v>
      </c>
    </row>
    <row r="21" spans="1:9" s="4" customFormat="1" x14ac:dyDescent="0.7">
      <c r="A21" s="20">
        <v>18</v>
      </c>
      <c r="B21" s="20" t="s">
        <v>322</v>
      </c>
      <c r="C21" s="20" t="s">
        <v>392</v>
      </c>
      <c r="D21" s="24" t="s">
        <v>323</v>
      </c>
      <c r="E21" s="20" t="s">
        <v>33</v>
      </c>
      <c r="F21" s="105">
        <v>0</v>
      </c>
      <c r="G21" s="106">
        <v>0</v>
      </c>
      <c r="H21" s="106">
        <f t="shared" si="0"/>
        <v>0</v>
      </c>
      <c r="I21" s="107">
        <f t="shared" si="1"/>
        <v>0</v>
      </c>
    </row>
    <row r="22" spans="1:9" s="4" customFormat="1" x14ac:dyDescent="0.7">
      <c r="A22" s="20">
        <v>19</v>
      </c>
      <c r="B22" s="20" t="s">
        <v>283</v>
      </c>
      <c r="C22" s="20" t="s">
        <v>380</v>
      </c>
      <c r="D22" s="24" t="s">
        <v>324</v>
      </c>
      <c r="E22" s="20" t="s">
        <v>33</v>
      </c>
      <c r="F22" s="105">
        <v>0</v>
      </c>
      <c r="G22" s="106">
        <v>0</v>
      </c>
      <c r="H22" s="106">
        <f t="shared" si="0"/>
        <v>0</v>
      </c>
      <c r="I22" s="107">
        <f t="shared" si="1"/>
        <v>0</v>
      </c>
    </row>
    <row r="23" spans="1:9" s="4" customFormat="1" x14ac:dyDescent="0.7">
      <c r="A23" s="20">
        <v>20</v>
      </c>
      <c r="B23" s="20" t="s">
        <v>38</v>
      </c>
      <c r="C23" s="20" t="s">
        <v>39</v>
      </c>
      <c r="D23" s="24" t="s">
        <v>325</v>
      </c>
      <c r="E23" s="20" t="s">
        <v>1</v>
      </c>
      <c r="F23" s="105">
        <v>15602.607686953575</v>
      </c>
      <c r="G23" s="108">
        <f>VLOOKUP(B23,[4]พิจารณาเลือกค่าเช่า!$D$5:$CI$133,84,0)</f>
        <v>15774.532327611172</v>
      </c>
      <c r="H23" s="106">
        <f t="shared" si="0"/>
        <v>1314.5443606342644</v>
      </c>
      <c r="I23" s="107">
        <f t="shared" si="1"/>
        <v>1488.1634271331295</v>
      </c>
    </row>
    <row r="24" spans="1:9" s="4" customFormat="1" x14ac:dyDescent="0.7">
      <c r="A24" s="20">
        <v>21</v>
      </c>
      <c r="B24" s="20" t="s">
        <v>40</v>
      </c>
      <c r="C24" s="20" t="s">
        <v>41</v>
      </c>
      <c r="D24" s="24" t="s">
        <v>42</v>
      </c>
      <c r="E24" s="20" t="s">
        <v>1</v>
      </c>
      <c r="F24" s="105">
        <v>20238.452653447788</v>
      </c>
      <c r="G24" s="108">
        <f>VLOOKUP(B24,[4]พิจารณาเลือกค่าเช่า!$D$5:$CI$133,84,0)</f>
        <v>19285.65014614075</v>
      </c>
      <c r="H24" s="106">
        <f t="shared" si="0"/>
        <v>1607.1375121783958</v>
      </c>
      <c r="I24" s="107">
        <f t="shared" si="1"/>
        <v>1819.4009571830898</v>
      </c>
    </row>
    <row r="25" spans="1:9" s="4" customFormat="1" x14ac:dyDescent="0.7">
      <c r="A25" s="20">
        <v>22</v>
      </c>
      <c r="B25" s="20" t="s">
        <v>44</v>
      </c>
      <c r="C25" s="20" t="s">
        <v>45</v>
      </c>
      <c r="D25" s="24" t="s">
        <v>46</v>
      </c>
      <c r="E25" s="20" t="s">
        <v>43</v>
      </c>
      <c r="F25" s="105">
        <v>307641.39084548497</v>
      </c>
      <c r="G25" s="108">
        <f>VLOOKUP(B25,[4]พิจารณาเลือกค่าเช่า!$D$5:$CI$133,84,0)</f>
        <v>258328.97945006666</v>
      </c>
      <c r="H25" s="106">
        <f t="shared" si="0"/>
        <v>21527.414954172222</v>
      </c>
      <c r="I25" s="107">
        <f t="shared" si="1"/>
        <v>24370.658438685536</v>
      </c>
    </row>
    <row r="26" spans="1:9" s="4" customFormat="1" x14ac:dyDescent="0.7">
      <c r="A26" s="20">
        <v>23</v>
      </c>
      <c r="B26" s="20" t="s">
        <v>47</v>
      </c>
      <c r="C26" s="20" t="s">
        <v>48</v>
      </c>
      <c r="D26" s="24" t="s">
        <v>49</v>
      </c>
      <c r="E26" s="20" t="s">
        <v>43</v>
      </c>
      <c r="F26" s="105">
        <v>291732.42066468118</v>
      </c>
      <c r="G26" s="108">
        <f>VLOOKUP(B26,[4]พิจารณาเลือกค่าเช่า!$D$5:$CI$133,84,0)</f>
        <v>245775.31121166112</v>
      </c>
      <c r="H26" s="106">
        <f t="shared" si="0"/>
        <v>20481.275934305093</v>
      </c>
      <c r="I26" s="107">
        <f t="shared" si="1"/>
        <v>23186.350114307654</v>
      </c>
    </row>
    <row r="27" spans="1:9" s="4" customFormat="1" x14ac:dyDescent="0.7">
      <c r="A27" s="20">
        <v>24</v>
      </c>
      <c r="B27" s="20" t="s">
        <v>284</v>
      </c>
      <c r="C27" s="20" t="s">
        <v>381</v>
      </c>
      <c r="D27" s="24" t="s">
        <v>326</v>
      </c>
      <c r="E27" s="20" t="s">
        <v>33</v>
      </c>
      <c r="F27" s="105">
        <v>210804.85579293236</v>
      </c>
      <c r="G27" s="108">
        <f>VLOOKUP(B27,[4]พิจารณาเลือกค่าเช่า!$D$5:$CI$133,84,0)</f>
        <v>179196.62744485546</v>
      </c>
      <c r="H27" s="106">
        <f t="shared" si="0"/>
        <v>14933.052287071288</v>
      </c>
      <c r="I27" s="107">
        <f t="shared" si="1"/>
        <v>16905.342211778818</v>
      </c>
    </row>
    <row r="28" spans="1:9" s="4" customFormat="1" x14ac:dyDescent="0.7">
      <c r="A28" s="20">
        <v>25</v>
      </c>
      <c r="B28" s="20" t="s">
        <v>51</v>
      </c>
      <c r="C28" s="20" t="s">
        <v>52</v>
      </c>
      <c r="D28" s="24" t="s">
        <v>53</v>
      </c>
      <c r="E28" s="20" t="s">
        <v>43</v>
      </c>
      <c r="F28" s="105">
        <v>271425.52519648673</v>
      </c>
      <c r="G28" s="108">
        <f>VLOOKUP(B28,[4]พิจารณาเลือกค่าเช่า!$D$5:$CI$133,84,0)</f>
        <v>261966.11756775816</v>
      </c>
      <c r="H28" s="106">
        <f t="shared" si="0"/>
        <v>21830.509797313181</v>
      </c>
      <c r="I28" s="107">
        <f t="shared" si="1"/>
        <v>24713.784676203602</v>
      </c>
    </row>
    <row r="29" spans="1:9" s="4" customFormat="1" x14ac:dyDescent="0.7">
      <c r="A29" s="20">
        <v>26</v>
      </c>
      <c r="B29" s="20" t="s">
        <v>54</v>
      </c>
      <c r="C29" s="20" t="s">
        <v>55</v>
      </c>
      <c r="D29" s="24" t="s">
        <v>56</v>
      </c>
      <c r="E29" s="20" t="s">
        <v>43</v>
      </c>
      <c r="F29" s="105">
        <v>355182.9886333546</v>
      </c>
      <c r="G29" s="108">
        <f>VLOOKUP(B29,[4]พิจารณาเลือกค่าเช่า!$D$5:$CI$133,84,0)</f>
        <v>316664.24346366781</v>
      </c>
      <c r="H29" s="106">
        <f t="shared" si="0"/>
        <v>26388.686955305649</v>
      </c>
      <c r="I29" s="107">
        <f t="shared" si="1"/>
        <v>29873.985232421492</v>
      </c>
    </row>
    <row r="30" spans="1:9" s="4" customFormat="1" x14ac:dyDescent="0.7">
      <c r="A30" s="20">
        <v>27</v>
      </c>
      <c r="B30" s="20" t="s">
        <v>285</v>
      </c>
      <c r="C30" s="20" t="s">
        <v>382</v>
      </c>
      <c r="D30" s="24" t="s">
        <v>152</v>
      </c>
      <c r="E30" s="20" t="s">
        <v>33</v>
      </c>
      <c r="F30" s="105">
        <v>160104.18376088381</v>
      </c>
      <c r="G30" s="108">
        <f>VLOOKUP(B30,[4]พิจารณาเลือกค่าเช่า!$D$5:$CI$133,84,0)</f>
        <v>137402.33064980921</v>
      </c>
      <c r="H30" s="106">
        <f t="shared" si="0"/>
        <v>11450.194220817435</v>
      </c>
      <c r="I30" s="107">
        <f t="shared" si="1"/>
        <v>12962.484023566907</v>
      </c>
    </row>
    <row r="31" spans="1:9" s="4" customFormat="1" x14ac:dyDescent="0.7">
      <c r="A31" s="20">
        <v>28</v>
      </c>
      <c r="B31" s="20" t="s">
        <v>57</v>
      </c>
      <c r="C31" s="20" t="s">
        <v>58</v>
      </c>
      <c r="D31" s="24" t="s">
        <v>305</v>
      </c>
      <c r="E31" s="20" t="s">
        <v>33</v>
      </c>
      <c r="F31" s="105">
        <v>184607.07252303447</v>
      </c>
      <c r="G31" s="108">
        <f>VLOOKUP(B31,[4]พิจารณาเลือกค่าเช่า!$D$5:$CI$133,84,0)</f>
        <v>191689.60755340138</v>
      </c>
      <c r="H31" s="106">
        <f t="shared" si="0"/>
        <v>15974.133962783448</v>
      </c>
      <c r="I31" s="107">
        <f t="shared" si="1"/>
        <v>18083.925240886922</v>
      </c>
    </row>
    <row r="32" spans="1:9" s="4" customFormat="1" x14ac:dyDescent="0.7">
      <c r="A32" s="20">
        <v>29</v>
      </c>
      <c r="B32" s="20" t="s">
        <v>59</v>
      </c>
      <c r="C32" s="20" t="s">
        <v>60</v>
      </c>
      <c r="D32" s="24" t="s">
        <v>304</v>
      </c>
      <c r="E32" s="20" t="s">
        <v>33</v>
      </c>
      <c r="F32" s="105">
        <v>137679.9457719989</v>
      </c>
      <c r="G32" s="108">
        <f>VLOOKUP(B32,[4]พิจารณาเลือกค่าเช่า!$D$5:$CI$133,84,0)</f>
        <v>151900.50837801598</v>
      </c>
      <c r="H32" s="106">
        <f t="shared" si="0"/>
        <v>12658.375698167998</v>
      </c>
      <c r="I32" s="107">
        <f t="shared" si="1"/>
        <v>14330.23663943547</v>
      </c>
    </row>
    <row r="33" spans="1:9" s="4" customFormat="1" x14ac:dyDescent="0.7">
      <c r="A33" s="20">
        <v>30</v>
      </c>
      <c r="B33" s="20" t="s">
        <v>61</v>
      </c>
      <c r="C33" s="20" t="s">
        <v>62</v>
      </c>
      <c r="D33" s="24" t="s">
        <v>63</v>
      </c>
      <c r="E33" s="20" t="s">
        <v>33</v>
      </c>
      <c r="F33" s="105">
        <v>541835.03118422744</v>
      </c>
      <c r="G33" s="108">
        <f>VLOOKUP(B33,[4]พิจารณาเลือกค่าเช่า!$D$5:$CI$133,84,0)</f>
        <v>477567.10761992499</v>
      </c>
      <c r="H33" s="106">
        <f t="shared" si="0"/>
        <v>39797.258968327085</v>
      </c>
      <c r="I33" s="107">
        <f t="shared" si="1"/>
        <v>45053.500718860851</v>
      </c>
    </row>
    <row r="34" spans="1:9" s="4" customFormat="1" x14ac:dyDescent="0.7">
      <c r="A34" s="20">
        <v>31</v>
      </c>
      <c r="B34" s="20" t="s">
        <v>64</v>
      </c>
      <c r="C34" s="20" t="s">
        <v>50</v>
      </c>
      <c r="D34" s="24" t="s">
        <v>327</v>
      </c>
      <c r="E34" s="20" t="s">
        <v>33</v>
      </c>
      <c r="F34" s="105">
        <v>96598.337547284274</v>
      </c>
      <c r="G34" s="108">
        <f>VLOOKUP(B34,[4]พิจารณาเลือกค่าเช่า!$D$5:$CI$133,84,0)</f>
        <v>83085.364069316056</v>
      </c>
      <c r="H34" s="106">
        <f t="shared" si="0"/>
        <v>6923.7803391096713</v>
      </c>
      <c r="I34" s="107">
        <f t="shared" si="1"/>
        <v>7838.241893331704</v>
      </c>
    </row>
    <row r="35" spans="1:9" s="4" customFormat="1" x14ac:dyDescent="0.7">
      <c r="A35" s="20">
        <v>32</v>
      </c>
      <c r="B35" s="20" t="s">
        <v>286</v>
      </c>
      <c r="C35" s="20" t="s">
        <v>383</v>
      </c>
      <c r="D35" s="24" t="s">
        <v>287</v>
      </c>
      <c r="E35" s="20" t="s">
        <v>33</v>
      </c>
      <c r="F35" s="105">
        <v>261033.1601776724</v>
      </c>
      <c r="G35" s="108">
        <f>VLOOKUP(B35,[4]พิจารณาเลือกค่าเช่า!$D$5:$CI$133,84,0)</f>
        <v>111583.52059509755</v>
      </c>
      <c r="H35" s="106">
        <f t="shared" si="0"/>
        <v>9298.6267162581298</v>
      </c>
      <c r="I35" s="107">
        <f t="shared" si="1"/>
        <v>10526.7472259526</v>
      </c>
    </row>
    <row r="36" spans="1:9" s="4" customFormat="1" x14ac:dyDescent="0.7">
      <c r="A36" s="20">
        <v>33</v>
      </c>
      <c r="B36" s="20" t="s">
        <v>65</v>
      </c>
      <c r="C36" s="20" t="s">
        <v>66</v>
      </c>
      <c r="D36" s="24" t="s">
        <v>301</v>
      </c>
      <c r="E36" s="20" t="s">
        <v>33</v>
      </c>
      <c r="F36" s="105">
        <v>231560.06848019568</v>
      </c>
      <c r="G36" s="108">
        <f>VLOOKUP(B36,[4]พิจารณาเลือกค่าเช่า!$D$5:$CI$133,84,0)</f>
        <v>185721.85769106046</v>
      </c>
      <c r="H36" s="106">
        <f t="shared" si="0"/>
        <v>15476.821474255039</v>
      </c>
      <c r="I36" s="107">
        <f t="shared" si="1"/>
        <v>17520.929970854762</v>
      </c>
    </row>
    <row r="37" spans="1:9" s="4" customFormat="1" x14ac:dyDescent="0.7">
      <c r="A37" s="20">
        <v>34</v>
      </c>
      <c r="B37" s="20" t="s">
        <v>69</v>
      </c>
      <c r="C37" s="20" t="s">
        <v>70</v>
      </c>
      <c r="D37" s="24" t="s">
        <v>302</v>
      </c>
      <c r="E37" s="20" t="s">
        <v>33</v>
      </c>
      <c r="F37" s="105">
        <v>382176.25416063727</v>
      </c>
      <c r="G37" s="108">
        <f>VLOOKUP(B37,[4]พิจารณาเลือกค่าเช่า!$D$5:$CI$133,84,0)</f>
        <v>330586.94407549268</v>
      </c>
      <c r="H37" s="106">
        <f t="shared" si="0"/>
        <v>27548.912006291055</v>
      </c>
      <c r="I37" s="107">
        <f t="shared" si="1"/>
        <v>31187.447554291764</v>
      </c>
    </row>
    <row r="38" spans="1:9" s="4" customFormat="1" x14ac:dyDescent="0.7">
      <c r="A38" s="20">
        <v>35</v>
      </c>
      <c r="B38" s="20" t="s">
        <v>67</v>
      </c>
      <c r="C38" s="20" t="s">
        <v>68</v>
      </c>
      <c r="D38" s="24" t="s">
        <v>303</v>
      </c>
      <c r="E38" s="20" t="s">
        <v>33</v>
      </c>
      <c r="F38" s="105">
        <v>183655.66298101557</v>
      </c>
      <c r="G38" s="108">
        <f>VLOOKUP(B38,[4]พิจารณาเลือกค่าเช่า!$D$5:$CI$133,84,0)</f>
        <v>159266.81990503229</v>
      </c>
      <c r="H38" s="106">
        <f t="shared" si="0"/>
        <v>13272.234992086023</v>
      </c>
      <c r="I38" s="107">
        <f t="shared" si="1"/>
        <v>15025.171689153989</v>
      </c>
    </row>
    <row r="39" spans="1:9" s="4" customFormat="1" x14ac:dyDescent="0.7">
      <c r="A39" s="20">
        <v>36</v>
      </c>
      <c r="B39" s="20" t="s">
        <v>71</v>
      </c>
      <c r="C39" s="20" t="s">
        <v>72</v>
      </c>
      <c r="D39" s="24" t="s">
        <v>73</v>
      </c>
      <c r="E39" s="20" t="s">
        <v>33</v>
      </c>
      <c r="F39" s="105">
        <v>332812.20982715482</v>
      </c>
      <c r="G39" s="108">
        <f>VLOOKUP(B39,[4]พิจารณาเลือกค่าเช่า!$D$5:$CI$133,84,0)</f>
        <v>284460.10985936626</v>
      </c>
      <c r="H39" s="106">
        <f t="shared" si="0"/>
        <v>23705.009154947187</v>
      </c>
      <c r="I39" s="107">
        <f t="shared" si="1"/>
        <v>26835.859420694931</v>
      </c>
    </row>
    <row r="40" spans="1:9" s="4" customFormat="1" x14ac:dyDescent="0.7">
      <c r="A40" s="20">
        <v>37</v>
      </c>
      <c r="B40" s="20" t="s">
        <v>74</v>
      </c>
      <c r="C40" s="20" t="s">
        <v>75</v>
      </c>
      <c r="D40" s="24" t="s">
        <v>76</v>
      </c>
      <c r="E40" s="20" t="s">
        <v>33</v>
      </c>
      <c r="F40" s="105">
        <v>0</v>
      </c>
      <c r="G40" s="106">
        <v>0</v>
      </c>
      <c r="H40" s="106">
        <f t="shared" si="0"/>
        <v>0</v>
      </c>
      <c r="I40" s="107">
        <f t="shared" si="1"/>
        <v>0</v>
      </c>
    </row>
    <row r="41" spans="1:9" s="4" customFormat="1" x14ac:dyDescent="0.7">
      <c r="A41" s="20">
        <v>38</v>
      </c>
      <c r="B41" s="20" t="s">
        <v>77</v>
      </c>
      <c r="C41" s="20" t="s">
        <v>78</v>
      </c>
      <c r="D41" s="24" t="s">
        <v>328</v>
      </c>
      <c r="E41" s="20" t="s">
        <v>33</v>
      </c>
      <c r="F41" s="105">
        <v>0</v>
      </c>
      <c r="G41" s="106">
        <v>0</v>
      </c>
      <c r="H41" s="106">
        <f t="shared" si="0"/>
        <v>0</v>
      </c>
      <c r="I41" s="107">
        <f t="shared" si="1"/>
        <v>0</v>
      </c>
    </row>
    <row r="42" spans="1:9" s="4" customFormat="1" x14ac:dyDescent="0.7">
      <c r="A42" s="20">
        <v>39</v>
      </c>
      <c r="B42" s="20" t="s">
        <v>329</v>
      </c>
      <c r="C42" s="20" t="s">
        <v>329</v>
      </c>
      <c r="D42" s="24" t="s">
        <v>330</v>
      </c>
      <c r="E42" s="20" t="s">
        <v>33</v>
      </c>
      <c r="F42" s="105">
        <v>0</v>
      </c>
      <c r="G42" s="106">
        <v>0</v>
      </c>
      <c r="H42" s="106">
        <f t="shared" si="0"/>
        <v>0</v>
      </c>
      <c r="I42" s="107">
        <f t="shared" si="1"/>
        <v>0</v>
      </c>
    </row>
    <row r="43" spans="1:9" s="4" customFormat="1" x14ac:dyDescent="0.7">
      <c r="A43" s="20">
        <v>40</v>
      </c>
      <c r="B43" s="20" t="s">
        <v>288</v>
      </c>
      <c r="C43" s="20" t="s">
        <v>384</v>
      </c>
      <c r="D43" s="24" t="s">
        <v>289</v>
      </c>
      <c r="E43" s="20" t="s">
        <v>83</v>
      </c>
      <c r="F43" s="105">
        <v>301442.88718198455</v>
      </c>
      <c r="G43" s="108">
        <f>VLOOKUP(B43,[4]พิจารณาเลือกค่าเช่า!$D$5:$CI$133,84,0)</f>
        <v>371324.50984412193</v>
      </c>
      <c r="H43" s="106">
        <f t="shared" si="0"/>
        <v>30943.709153676828</v>
      </c>
      <c r="I43" s="107">
        <f t="shared" si="1"/>
        <v>35030.61413623792</v>
      </c>
    </row>
    <row r="44" spans="1:9" s="4" customFormat="1" x14ac:dyDescent="0.7">
      <c r="A44" s="20">
        <v>41</v>
      </c>
      <c r="B44" s="20" t="s">
        <v>79</v>
      </c>
      <c r="C44" s="20" t="s">
        <v>385</v>
      </c>
      <c r="D44" s="24" t="s">
        <v>331</v>
      </c>
      <c r="E44" s="20" t="s">
        <v>1</v>
      </c>
      <c r="F44" s="105">
        <v>55062.928824697483</v>
      </c>
      <c r="G44" s="108">
        <f>VLOOKUP(B44,[4]พิจารณาเลือกค่าเช่า!$D$5:$CI$133,84,0)</f>
        <v>15602.808675603546</v>
      </c>
      <c r="H44" s="106">
        <f t="shared" si="0"/>
        <v>1300.2340563002956</v>
      </c>
      <c r="I44" s="107">
        <f t="shared" si="1"/>
        <v>1471.9630826041082</v>
      </c>
    </row>
    <row r="45" spans="1:9" s="4" customFormat="1" x14ac:dyDescent="0.7">
      <c r="A45" s="20">
        <v>42</v>
      </c>
      <c r="B45" s="20" t="s">
        <v>82</v>
      </c>
      <c r="C45" s="20" t="s">
        <v>80</v>
      </c>
      <c r="D45" s="24" t="s">
        <v>81</v>
      </c>
      <c r="E45" s="20" t="s">
        <v>1</v>
      </c>
      <c r="F45" s="105">
        <v>6980.1166970232343</v>
      </c>
      <c r="G45" s="108">
        <f>VLOOKUP(B45,[4]พิจารณาเลือกค่าเช่า!$D$5:$CI$133,84,0)</f>
        <v>5075.313259258156</v>
      </c>
      <c r="H45" s="106">
        <f t="shared" si="0"/>
        <v>422.94277160484631</v>
      </c>
      <c r="I45" s="107">
        <f t="shared" si="1"/>
        <v>478.8031376658638</v>
      </c>
    </row>
    <row r="46" spans="1:9" s="4" customFormat="1" x14ac:dyDescent="0.7">
      <c r="A46" s="20">
        <v>43</v>
      </c>
      <c r="B46" s="20" t="s">
        <v>84</v>
      </c>
      <c r="C46" s="20" t="s">
        <v>85</v>
      </c>
      <c r="D46" s="24" t="s">
        <v>86</v>
      </c>
      <c r="E46" s="20" t="s">
        <v>83</v>
      </c>
      <c r="F46" s="105">
        <v>81294.344373138447</v>
      </c>
      <c r="G46" s="108">
        <f>VLOOKUP(B46,[4]พิจารณาเลือกค่าเช่า!$D$5:$CI$133,84,0)</f>
        <v>67149.679706894589</v>
      </c>
      <c r="H46" s="106">
        <f t="shared" si="0"/>
        <v>5595.8066422412157</v>
      </c>
      <c r="I46" s="107">
        <f t="shared" si="1"/>
        <v>6334.8754440466591</v>
      </c>
    </row>
    <row r="47" spans="1:9" s="4" customFormat="1" x14ac:dyDescent="0.7">
      <c r="A47" s="20">
        <v>44</v>
      </c>
      <c r="B47" s="20" t="s">
        <v>91</v>
      </c>
      <c r="C47" s="20" t="s">
        <v>92</v>
      </c>
      <c r="D47" s="24" t="s">
        <v>332</v>
      </c>
      <c r="E47" s="20" t="s">
        <v>83</v>
      </c>
      <c r="F47" s="105">
        <v>352885.28048005962</v>
      </c>
      <c r="G47" s="108">
        <f>VLOOKUP(B47,[4]พิจารณาเลือกค่าเช่า!$D$5:$CI$133,84,0)</f>
        <v>277409.47864636395</v>
      </c>
      <c r="H47" s="106">
        <f t="shared" si="0"/>
        <v>23117.456553863663</v>
      </c>
      <c r="I47" s="107">
        <f t="shared" si="1"/>
        <v>26170.705532675845</v>
      </c>
    </row>
    <row r="48" spans="1:9" s="4" customFormat="1" x14ac:dyDescent="0.7">
      <c r="A48" s="20">
        <v>45</v>
      </c>
      <c r="B48" s="20" t="s">
        <v>87</v>
      </c>
      <c r="C48" s="20" t="s">
        <v>88</v>
      </c>
      <c r="D48" s="24" t="s">
        <v>307</v>
      </c>
      <c r="E48" s="20" t="s">
        <v>83</v>
      </c>
      <c r="F48" s="105">
        <v>55396.641921894159</v>
      </c>
      <c r="G48" s="108">
        <f>VLOOKUP(B48,[4]พิจารณาเลือกค่าเช่า!$D$5:$CI$133,84,0)</f>
        <v>47517.300443269436</v>
      </c>
      <c r="H48" s="106">
        <f t="shared" si="0"/>
        <v>3959.7750369391197</v>
      </c>
      <c r="I48" s="107">
        <f t="shared" si="1"/>
        <v>4482.7641927612676</v>
      </c>
    </row>
    <row r="49" spans="1:9" s="4" customFormat="1" x14ac:dyDescent="0.7">
      <c r="A49" s="20">
        <v>46</v>
      </c>
      <c r="B49" s="20" t="s">
        <v>89</v>
      </c>
      <c r="C49" s="20" t="s">
        <v>90</v>
      </c>
      <c r="D49" s="24" t="s">
        <v>306</v>
      </c>
      <c r="E49" s="20" t="s">
        <v>83</v>
      </c>
      <c r="F49" s="105">
        <v>188321.32170510266</v>
      </c>
      <c r="G49" s="108">
        <f>VLOOKUP(B49,[4]พิจารณาเลือกค่าเช่า!$D$5:$CI$133,84,0)</f>
        <v>137423.48343955594</v>
      </c>
      <c r="H49" s="106">
        <f t="shared" si="0"/>
        <v>11451.956953296329</v>
      </c>
      <c r="I49" s="107">
        <f t="shared" si="1"/>
        <v>12964.47956976943</v>
      </c>
    </row>
    <row r="50" spans="1:9" s="4" customFormat="1" x14ac:dyDescent="0.7">
      <c r="A50" s="20">
        <v>47</v>
      </c>
      <c r="B50" s="20" t="s">
        <v>93</v>
      </c>
      <c r="C50" s="20" t="s">
        <v>94</v>
      </c>
      <c r="D50" s="24" t="s">
        <v>95</v>
      </c>
      <c r="E50" s="20" t="s">
        <v>83</v>
      </c>
      <c r="F50" s="105">
        <v>460916.0032394164</v>
      </c>
      <c r="G50" s="108">
        <f>VLOOKUP(B50,[4]พิจารณาเลือกค่าเช่า!$D$5:$CI$133,84,0)</f>
        <v>379314.55314010388</v>
      </c>
      <c r="H50" s="106">
        <f t="shared" si="0"/>
        <v>31609.546095008656</v>
      </c>
      <c r="I50" s="107">
        <f t="shared" si="1"/>
        <v>35784.39180567018</v>
      </c>
    </row>
    <row r="51" spans="1:9" s="4" customFormat="1" x14ac:dyDescent="0.7">
      <c r="A51" s="20">
        <v>48</v>
      </c>
      <c r="B51" s="20" t="s">
        <v>290</v>
      </c>
      <c r="C51" s="20" t="s">
        <v>386</v>
      </c>
      <c r="D51" s="24" t="s">
        <v>333</v>
      </c>
      <c r="E51" s="20" t="s">
        <v>83</v>
      </c>
      <c r="F51" s="105">
        <v>69787.531610015882</v>
      </c>
      <c r="G51" s="108">
        <f>VLOOKUP(B51,[4]พิจารณาเลือกค่าเช่า!$D$5:$CI$133,84,0)</f>
        <v>16427.54967137464</v>
      </c>
      <c r="H51" s="106">
        <f t="shared" si="0"/>
        <v>1368.9624726145532</v>
      </c>
      <c r="I51" s="107">
        <f t="shared" si="1"/>
        <v>1549.768836922136</v>
      </c>
    </row>
    <row r="52" spans="1:9" s="4" customFormat="1" x14ac:dyDescent="0.7">
      <c r="A52" s="20">
        <v>49</v>
      </c>
      <c r="B52" s="20" t="s">
        <v>96</v>
      </c>
      <c r="C52" s="20" t="s">
        <v>97</v>
      </c>
      <c r="D52" s="24" t="s">
        <v>98</v>
      </c>
      <c r="E52" s="20" t="s">
        <v>83</v>
      </c>
      <c r="F52" s="105">
        <v>44046.958272600285</v>
      </c>
      <c r="G52" s="108">
        <f>VLOOKUP(B52,[4]พิจารณาเลือกค่าเช่า!$D$5:$CI$133,84,0)</f>
        <v>37932.427412694276</v>
      </c>
      <c r="H52" s="106">
        <f t="shared" si="0"/>
        <v>3161.035617724523</v>
      </c>
      <c r="I52" s="107">
        <f t="shared" si="1"/>
        <v>3578.5308879900263</v>
      </c>
    </row>
    <row r="53" spans="1:9" s="4" customFormat="1" x14ac:dyDescent="0.7">
      <c r="A53" s="20">
        <v>50</v>
      </c>
      <c r="B53" s="20" t="s">
        <v>99</v>
      </c>
      <c r="C53" s="20" t="s">
        <v>100</v>
      </c>
      <c r="D53" s="24" t="s">
        <v>101</v>
      </c>
      <c r="E53" s="20" t="s">
        <v>83</v>
      </c>
      <c r="F53" s="105">
        <v>55993.524929576204</v>
      </c>
      <c r="G53" s="108">
        <f>VLOOKUP(B53,[4]พิจารณาเลือกค่าเช่า!$D$5:$CI$133,84,0)</f>
        <v>48140.578165857325</v>
      </c>
      <c r="H53" s="106">
        <f t="shared" si="0"/>
        <v>4011.7148471547771</v>
      </c>
      <c r="I53" s="107">
        <f t="shared" si="1"/>
        <v>4541.5639779110688</v>
      </c>
    </row>
    <row r="54" spans="1:9" s="4" customFormat="1" x14ac:dyDescent="0.7">
      <c r="A54" s="20">
        <v>51</v>
      </c>
      <c r="B54" s="20" t="s">
        <v>102</v>
      </c>
      <c r="C54" s="20" t="s">
        <v>103</v>
      </c>
      <c r="D54" s="24" t="s">
        <v>104</v>
      </c>
      <c r="E54" s="20" t="s">
        <v>83</v>
      </c>
      <c r="F54" s="105">
        <v>673053.69615716324</v>
      </c>
      <c r="G54" s="108">
        <f>VLOOKUP(B54,[4]พิจารณาเลือกค่าเช่า!$D$5:$CI$133,84,0)</f>
        <v>550086.43976508756</v>
      </c>
      <c r="H54" s="106">
        <f t="shared" si="0"/>
        <v>45840.53664709063</v>
      </c>
      <c r="I54" s="107">
        <f t="shared" si="1"/>
        <v>51894.947147649771</v>
      </c>
    </row>
    <row r="55" spans="1:9" s="4" customFormat="1" x14ac:dyDescent="0.7">
      <c r="A55" s="20">
        <v>52</v>
      </c>
      <c r="B55" s="20" t="s">
        <v>105</v>
      </c>
      <c r="C55" s="20" t="s">
        <v>106</v>
      </c>
      <c r="D55" s="24" t="s">
        <v>107</v>
      </c>
      <c r="E55" s="20" t="s">
        <v>83</v>
      </c>
      <c r="F55" s="105">
        <v>393520.13487131568</v>
      </c>
      <c r="G55" s="108">
        <f>VLOOKUP(B55,[4]พิจารณาเลือกค่าเช่า!$D$5:$CI$133,84,0)</f>
        <v>305879.52622339211</v>
      </c>
      <c r="H55" s="106">
        <f t="shared" si="0"/>
        <v>25489.960518616008</v>
      </c>
      <c r="I55" s="107">
        <f t="shared" si="1"/>
        <v>28856.559077678503</v>
      </c>
    </row>
    <row r="56" spans="1:9" s="4" customFormat="1" x14ac:dyDescent="0.7">
      <c r="A56" s="20">
        <v>53</v>
      </c>
      <c r="B56" s="20" t="s">
        <v>108</v>
      </c>
      <c r="C56" s="20" t="s">
        <v>109</v>
      </c>
      <c r="D56" s="24" t="s">
        <v>110</v>
      </c>
      <c r="E56" s="20" t="s">
        <v>1</v>
      </c>
      <c r="F56" s="105">
        <v>9488.6102337082775</v>
      </c>
      <c r="G56" s="108">
        <f>VLOOKUP(B56,[4]พิจารณาเลือกค่าเช่า!$D$5:$CI$133,84,0)</f>
        <v>7883.5089319773333</v>
      </c>
      <c r="H56" s="106">
        <f t="shared" si="0"/>
        <v>656.95907766477774</v>
      </c>
      <c r="I56" s="107">
        <f t="shared" si="1"/>
        <v>743.72725773371076</v>
      </c>
    </row>
    <row r="57" spans="1:9" s="4" customFormat="1" x14ac:dyDescent="0.7">
      <c r="A57" s="20">
        <v>54</v>
      </c>
      <c r="B57" s="20" t="s">
        <v>111</v>
      </c>
      <c r="C57" s="20" t="s">
        <v>112</v>
      </c>
      <c r="D57" s="24" t="s">
        <v>113</v>
      </c>
      <c r="E57" s="20" t="s">
        <v>1</v>
      </c>
      <c r="F57" s="105">
        <v>26179.34026217135</v>
      </c>
      <c r="G57" s="108">
        <f>VLOOKUP(B57,[4]พิจารณาเลือกค่าเช่า!$D$5:$CI$133,84,0)</f>
        <v>22137.122861313343</v>
      </c>
      <c r="H57" s="106">
        <f t="shared" si="0"/>
        <v>1844.7602384427785</v>
      </c>
      <c r="I57" s="107">
        <f t="shared" si="1"/>
        <v>2088.4078171050323</v>
      </c>
    </row>
    <row r="58" spans="1:9" s="4" customFormat="1" x14ac:dyDescent="0.7">
      <c r="A58" s="20">
        <v>55</v>
      </c>
      <c r="B58" s="20" t="s">
        <v>114</v>
      </c>
      <c r="C58" s="20" t="s">
        <v>115</v>
      </c>
      <c r="D58" s="24" t="s">
        <v>116</v>
      </c>
      <c r="E58" s="20" t="s">
        <v>1</v>
      </c>
      <c r="F58" s="105">
        <v>6256.7594776186006</v>
      </c>
      <c r="G58" s="108">
        <f>VLOOKUP(B58,[4]พิจารณาเลือกค่าเช่า!$D$5:$CI$133,84,0)</f>
        <v>5284.4043553008632</v>
      </c>
      <c r="H58" s="106">
        <f t="shared" si="0"/>
        <v>440.36702960840529</v>
      </c>
      <c r="I58" s="107">
        <f t="shared" si="1"/>
        <v>498.52871276423241</v>
      </c>
    </row>
    <row r="59" spans="1:9" s="4" customFormat="1" x14ac:dyDescent="0.7">
      <c r="A59" s="20">
        <v>56</v>
      </c>
      <c r="B59" s="20" t="s">
        <v>117</v>
      </c>
      <c r="C59" s="20" t="s">
        <v>118</v>
      </c>
      <c r="D59" s="24" t="s">
        <v>334</v>
      </c>
      <c r="E59" s="20" t="s">
        <v>1</v>
      </c>
      <c r="F59" s="105">
        <v>49381.561474406342</v>
      </c>
      <c r="G59" s="108">
        <f>VLOOKUP(B59,[4]พิจารณาเลือกค่าเช่า!$D$5:$CI$133,84,0)</f>
        <v>50184.332994773416</v>
      </c>
      <c r="H59" s="106">
        <f t="shared" si="0"/>
        <v>4182.0277495644514</v>
      </c>
      <c r="I59" s="107">
        <f t="shared" si="1"/>
        <v>4734.3710372427749</v>
      </c>
    </row>
    <row r="60" spans="1:9" s="4" customFormat="1" x14ac:dyDescent="0.7">
      <c r="A60" s="20">
        <v>57</v>
      </c>
      <c r="B60" s="20" t="s">
        <v>119</v>
      </c>
      <c r="C60" s="20" t="s">
        <v>120</v>
      </c>
      <c r="D60" s="24" t="s">
        <v>121</v>
      </c>
      <c r="E60" s="20" t="s">
        <v>83</v>
      </c>
      <c r="F60" s="105">
        <v>225733.60850186649</v>
      </c>
      <c r="G60" s="108">
        <f>VLOOKUP(B60,[4]พิจารณาเลือกค่าเช่า!$D$5:$CI$133,84,0)</f>
        <v>189922.96856236411</v>
      </c>
      <c r="H60" s="106">
        <f t="shared" si="0"/>
        <v>15826.914046863676</v>
      </c>
      <c r="I60" s="107">
        <f t="shared" si="1"/>
        <v>17917.261185128689</v>
      </c>
    </row>
    <row r="61" spans="1:9" s="4" customFormat="1" x14ac:dyDescent="0.7">
      <c r="A61" s="20">
        <v>58</v>
      </c>
      <c r="B61" s="20" t="s">
        <v>122</v>
      </c>
      <c r="C61" s="20" t="s">
        <v>123</v>
      </c>
      <c r="D61" s="24" t="s">
        <v>335</v>
      </c>
      <c r="E61" s="20" t="s">
        <v>83</v>
      </c>
      <c r="F61" s="105">
        <v>640471.69869030558</v>
      </c>
      <c r="G61" s="108">
        <f>VLOOKUP(B61,[4]พิจารณาเลือกค่าเช่า!$D$5:$CI$133,84,0)</f>
        <v>526291.53683765535</v>
      </c>
      <c r="H61" s="106">
        <f t="shared" si="0"/>
        <v>43857.62806980461</v>
      </c>
      <c r="I61" s="107">
        <f t="shared" si="1"/>
        <v>49650.14498468447</v>
      </c>
    </row>
    <row r="62" spans="1:9" s="4" customFormat="1" x14ac:dyDescent="0.7">
      <c r="A62" s="20">
        <v>59</v>
      </c>
      <c r="B62" s="20" t="s">
        <v>124</v>
      </c>
      <c r="C62" s="20" t="s">
        <v>125</v>
      </c>
      <c r="D62" s="24" t="s">
        <v>126</v>
      </c>
      <c r="E62" s="20" t="s">
        <v>33</v>
      </c>
      <c r="F62" s="105">
        <v>65147.590071212493</v>
      </c>
      <c r="G62" s="108">
        <f>VLOOKUP(B62,[4]พิจารณาเลือกค่าเช่า!$D$5:$CI$133,84,0)</f>
        <v>74915.869483829651</v>
      </c>
      <c r="H62" s="106">
        <f t="shared" si="0"/>
        <v>6242.9891236524709</v>
      </c>
      <c r="I62" s="107">
        <f t="shared" si="1"/>
        <v>7067.5348569650614</v>
      </c>
    </row>
    <row r="63" spans="1:9" s="4" customFormat="1" x14ac:dyDescent="0.7">
      <c r="A63" s="20">
        <v>60</v>
      </c>
      <c r="B63" s="20" t="s">
        <v>135</v>
      </c>
      <c r="C63" s="20" t="s">
        <v>136</v>
      </c>
      <c r="D63" s="24" t="s">
        <v>137</v>
      </c>
      <c r="E63" s="20" t="s">
        <v>43</v>
      </c>
      <c r="F63" s="105">
        <v>143036.46770135011</v>
      </c>
      <c r="G63" s="108">
        <f>VLOOKUP(B63,[4]พิจารณาเลือกค่าเช่า!$D$5:$CI$133,84,0)</f>
        <v>120696.10179617965</v>
      </c>
      <c r="H63" s="106">
        <f t="shared" si="0"/>
        <v>10058.00848301497</v>
      </c>
      <c r="I63" s="107">
        <f t="shared" si="1"/>
        <v>11386.424697752796</v>
      </c>
    </row>
    <row r="64" spans="1:9" s="4" customFormat="1" x14ac:dyDescent="0.7">
      <c r="A64" s="20">
        <v>61</v>
      </c>
      <c r="B64" s="20" t="s">
        <v>127</v>
      </c>
      <c r="C64" s="20" t="s">
        <v>128</v>
      </c>
      <c r="D64" s="24" t="s">
        <v>129</v>
      </c>
      <c r="E64" s="20" t="s">
        <v>43</v>
      </c>
      <c r="F64" s="105">
        <v>197494.94708600827</v>
      </c>
      <c r="G64" s="108">
        <f>VLOOKUP(B64,[4]พิจารณาเลือกค่าเช่า!$D$5:$CI$133,84,0)</f>
        <v>167628.88719604706</v>
      </c>
      <c r="H64" s="106">
        <f t="shared" si="0"/>
        <v>13969.073933003921</v>
      </c>
      <c r="I64" s="107">
        <f t="shared" si="1"/>
        <v>15814.045961891232</v>
      </c>
    </row>
    <row r="65" spans="1:9" s="4" customFormat="1" x14ac:dyDescent="0.7">
      <c r="A65" s="20">
        <v>62</v>
      </c>
      <c r="B65" s="20" t="s">
        <v>138</v>
      </c>
      <c r="C65" s="20" t="s">
        <v>139</v>
      </c>
      <c r="D65" s="24" t="s">
        <v>276</v>
      </c>
      <c r="E65" s="20" t="s">
        <v>43</v>
      </c>
      <c r="F65" s="105">
        <v>172509.45554696821</v>
      </c>
      <c r="G65" s="108">
        <f>VLOOKUP(B65,[4]พิจารณาเลือกค่าเช่า!$D$5:$CI$133,84,0)</f>
        <v>166247.98368982246</v>
      </c>
      <c r="H65" s="106">
        <f t="shared" si="0"/>
        <v>13853.998640818538</v>
      </c>
      <c r="I65" s="107">
        <f t="shared" si="1"/>
        <v>15683.772046209666</v>
      </c>
    </row>
    <row r="66" spans="1:9" s="4" customFormat="1" x14ac:dyDescent="0.7">
      <c r="A66" s="20">
        <v>63</v>
      </c>
      <c r="B66" s="20" t="s">
        <v>140</v>
      </c>
      <c r="C66" s="20" t="s">
        <v>141</v>
      </c>
      <c r="D66" s="24" t="s">
        <v>275</v>
      </c>
      <c r="E66" s="20" t="s">
        <v>43</v>
      </c>
      <c r="F66" s="105">
        <v>165289.10478862279</v>
      </c>
      <c r="G66" s="108">
        <f>VLOOKUP(B66,[4]พิจารณาเลือกค่าเช่า!$D$5:$CI$133,84,0)</f>
        <v>145803.43827299066</v>
      </c>
      <c r="H66" s="106">
        <f t="shared" si="0"/>
        <v>12150.286522749222</v>
      </c>
      <c r="I66" s="107">
        <f t="shared" si="1"/>
        <v>13755.041346508553</v>
      </c>
    </row>
    <row r="67" spans="1:9" s="4" customFormat="1" x14ac:dyDescent="0.7">
      <c r="A67" s="20">
        <v>64</v>
      </c>
      <c r="B67" s="20" t="s">
        <v>130</v>
      </c>
      <c r="C67" s="20" t="s">
        <v>131</v>
      </c>
      <c r="D67" s="24" t="s">
        <v>291</v>
      </c>
      <c r="E67" s="20" t="s">
        <v>43</v>
      </c>
      <c r="F67" s="105">
        <v>209069.08814035432</v>
      </c>
      <c r="G67" s="108">
        <f>VLOOKUP(B67,[4]พิจารณาเลือกค่าเช่า!$D$5:$CI$133,84,0)</f>
        <v>214379.35920662576</v>
      </c>
      <c r="H67" s="106">
        <f t="shared" si="0"/>
        <v>17864.946600552146</v>
      </c>
      <c r="I67" s="107">
        <f t="shared" si="1"/>
        <v>20224.467849681674</v>
      </c>
    </row>
    <row r="68" spans="1:9" s="4" customFormat="1" x14ac:dyDescent="0.7">
      <c r="A68" s="20">
        <v>65</v>
      </c>
      <c r="B68" s="20" t="s">
        <v>132</v>
      </c>
      <c r="C68" s="20" t="s">
        <v>133</v>
      </c>
      <c r="D68" s="24" t="s">
        <v>134</v>
      </c>
      <c r="E68" s="20" t="s">
        <v>43</v>
      </c>
      <c r="F68" s="105">
        <v>217103.34717210534</v>
      </c>
      <c r="G68" s="108">
        <f>VLOOKUP(B68,[4]พิจารณาเลือกค่าเช่า!$D$5:$CI$133,84,0)</f>
        <v>173439.44220925187</v>
      </c>
      <c r="H68" s="106">
        <f t="shared" si="0"/>
        <v>14453.286850770988</v>
      </c>
      <c r="I68" s="107">
        <f t="shared" si="1"/>
        <v>16362.211529174705</v>
      </c>
    </row>
    <row r="69" spans="1:9" s="4" customFormat="1" x14ac:dyDescent="0.7">
      <c r="A69" s="20">
        <v>66</v>
      </c>
      <c r="B69" s="20" t="s">
        <v>142</v>
      </c>
      <c r="C69" s="20" t="s">
        <v>143</v>
      </c>
      <c r="D69" s="24" t="s">
        <v>336</v>
      </c>
      <c r="E69" s="20" t="s">
        <v>43</v>
      </c>
      <c r="F69" s="105">
        <v>332726.02443404193</v>
      </c>
      <c r="G69" s="108">
        <f>VLOOKUP(B69,[4]พิจารณาเลือกค่าเช่า!$D$5:$CI$133,84,0)</f>
        <v>265547.49945560994</v>
      </c>
      <c r="H69" s="106">
        <f t="shared" ref="H69:H132" si="2">G69/12</f>
        <v>22128.958287967496</v>
      </c>
      <c r="I69" s="107">
        <f t="shared" ref="I69:I132" si="3">G69/10.6</f>
        <v>25051.650892038673</v>
      </c>
    </row>
    <row r="70" spans="1:9" s="4" customFormat="1" x14ac:dyDescent="0.7">
      <c r="A70" s="20">
        <v>67</v>
      </c>
      <c r="B70" s="20" t="s">
        <v>337</v>
      </c>
      <c r="C70" s="20" t="s">
        <v>337</v>
      </c>
      <c r="D70" s="24" t="s">
        <v>338</v>
      </c>
      <c r="E70" s="20" t="s">
        <v>43</v>
      </c>
      <c r="F70" s="105">
        <v>161609.18610595958</v>
      </c>
      <c r="G70" s="108">
        <f>VLOOKUP(B70,[4]พิจารณาเลือกค่าเช่า!$D$5:$CI$133,84,0)</f>
        <v>140137.16913992964</v>
      </c>
      <c r="H70" s="106">
        <f t="shared" si="2"/>
        <v>11678.09742832747</v>
      </c>
      <c r="I70" s="107">
        <f t="shared" si="3"/>
        <v>13220.487654710343</v>
      </c>
    </row>
    <row r="71" spans="1:9" s="4" customFormat="1" x14ac:dyDescent="0.7">
      <c r="A71" s="20">
        <v>68</v>
      </c>
      <c r="B71" s="20" t="s">
        <v>339</v>
      </c>
      <c r="C71" s="20" t="s">
        <v>339</v>
      </c>
      <c r="D71" s="24" t="s">
        <v>340</v>
      </c>
      <c r="E71" s="20" t="s">
        <v>43</v>
      </c>
      <c r="F71" s="105">
        <v>216364.10240580491</v>
      </c>
      <c r="G71" s="108">
        <f>VLOOKUP(B71,[4]พิจารณาเลือกค่าเช่า!$D$5:$CI$133,84,0)</f>
        <v>187069.95453979707</v>
      </c>
      <c r="H71" s="106">
        <f t="shared" si="2"/>
        <v>15589.162878316421</v>
      </c>
      <c r="I71" s="107">
        <f t="shared" si="3"/>
        <v>17648.108918848779</v>
      </c>
    </row>
    <row r="72" spans="1:9" s="4" customFormat="1" x14ac:dyDescent="0.7">
      <c r="A72" s="20">
        <v>69</v>
      </c>
      <c r="B72" s="20" t="s">
        <v>341</v>
      </c>
      <c r="C72" s="20" t="s">
        <v>341</v>
      </c>
      <c r="D72" s="24" t="s">
        <v>342</v>
      </c>
      <c r="E72" s="20" t="s">
        <v>43</v>
      </c>
      <c r="F72" s="105">
        <v>190901.0786622391</v>
      </c>
      <c r="G72" s="108">
        <f>VLOOKUP(B72,[4]พิจารณาเลือกค่าเช่า!$D$5:$CI$133,84,0)</f>
        <v>165244.50561674067</v>
      </c>
      <c r="H72" s="106">
        <f t="shared" si="2"/>
        <v>13770.375468061722</v>
      </c>
      <c r="I72" s="107">
        <f t="shared" si="3"/>
        <v>15589.104303466102</v>
      </c>
    </row>
    <row r="73" spans="1:9" s="4" customFormat="1" x14ac:dyDescent="0.7">
      <c r="A73" s="20">
        <v>70</v>
      </c>
      <c r="B73" s="20" t="s">
        <v>343</v>
      </c>
      <c r="C73" s="20" t="s">
        <v>343</v>
      </c>
      <c r="D73" s="24" t="s">
        <v>344</v>
      </c>
      <c r="E73" s="20" t="s">
        <v>43</v>
      </c>
      <c r="F73" s="105">
        <v>381281.04118779488</v>
      </c>
      <c r="G73" s="108">
        <f>VLOOKUP(B73,[4]พิจารณาเลือกค่าเช่า!$D$5:$CI$133,84,0)</f>
        <v>330599.26883060997</v>
      </c>
      <c r="H73" s="106">
        <f t="shared" si="2"/>
        <v>27549.939069217497</v>
      </c>
      <c r="I73" s="107">
        <f t="shared" si="3"/>
        <v>31188.610267038679</v>
      </c>
    </row>
    <row r="74" spans="1:9" s="4" customFormat="1" x14ac:dyDescent="0.7">
      <c r="A74" s="20">
        <v>71</v>
      </c>
      <c r="B74" s="20" t="s">
        <v>144</v>
      </c>
      <c r="C74" s="20" t="s">
        <v>145</v>
      </c>
      <c r="D74" s="24" t="s">
        <v>146</v>
      </c>
      <c r="E74" s="20" t="s">
        <v>33</v>
      </c>
      <c r="F74" s="105">
        <v>314480.46787992382</v>
      </c>
      <c r="G74" s="108">
        <f>VLOOKUP(B74,[4]พิจารณาเลือกค่าเช่า!$D$5:$CI$133,84,0)</f>
        <v>270292.67539487424</v>
      </c>
      <c r="H74" s="106">
        <f t="shared" si="2"/>
        <v>22524.389616239521</v>
      </c>
      <c r="I74" s="107">
        <f t="shared" si="3"/>
        <v>25499.308999516437</v>
      </c>
    </row>
    <row r="75" spans="1:9" s="4" customFormat="1" x14ac:dyDescent="0.7">
      <c r="A75" s="20">
        <v>72</v>
      </c>
      <c r="B75" s="20" t="s">
        <v>147</v>
      </c>
      <c r="C75" s="20" t="s">
        <v>148</v>
      </c>
      <c r="D75" s="24" t="s">
        <v>345</v>
      </c>
      <c r="E75" s="20" t="s">
        <v>33</v>
      </c>
      <c r="F75" s="105">
        <v>287989.24666242208</v>
      </c>
      <c r="G75" s="108">
        <f>VLOOKUP(B75,[4]พิจารณาเลือกค่าเช่า!$D$5:$CI$133,84,0)</f>
        <v>270292.67539487424</v>
      </c>
      <c r="H75" s="106">
        <f t="shared" si="2"/>
        <v>22524.389616239521</v>
      </c>
      <c r="I75" s="107">
        <f t="shared" si="3"/>
        <v>25499.308999516437</v>
      </c>
    </row>
    <row r="76" spans="1:9" s="4" customFormat="1" x14ac:dyDescent="0.7">
      <c r="A76" s="20">
        <v>73</v>
      </c>
      <c r="B76" s="20" t="s">
        <v>149</v>
      </c>
      <c r="C76" s="20" t="s">
        <v>387</v>
      </c>
      <c r="D76" s="24" t="s">
        <v>346</v>
      </c>
      <c r="E76" s="20" t="s">
        <v>33</v>
      </c>
      <c r="F76" s="105">
        <v>182295.8869199366</v>
      </c>
      <c r="G76" s="108">
        <f>VLOOKUP(B76,[4]พิจารณาเลือกค่าเช่า!$D$5:$CI$133,84,0)</f>
        <v>159503.46498811324</v>
      </c>
      <c r="H76" s="106">
        <f t="shared" si="2"/>
        <v>13291.955415676102</v>
      </c>
      <c r="I76" s="107">
        <f t="shared" si="3"/>
        <v>15047.496696991815</v>
      </c>
    </row>
    <row r="77" spans="1:9" s="4" customFormat="1" x14ac:dyDescent="0.7">
      <c r="A77" s="20">
        <v>74</v>
      </c>
      <c r="B77" s="20" t="s">
        <v>150</v>
      </c>
      <c r="C77" s="20" t="s">
        <v>151</v>
      </c>
      <c r="D77" s="24" t="s">
        <v>152</v>
      </c>
      <c r="E77" s="20" t="s">
        <v>33</v>
      </c>
      <c r="F77" s="105">
        <v>130743.37323284327</v>
      </c>
      <c r="G77" s="108">
        <f>VLOOKUP(B77,[4]พิจารณาเลือกค่าเช่า!$D$5:$CI$133,84,0)</f>
        <v>138911.54622766568</v>
      </c>
      <c r="H77" s="106">
        <f t="shared" si="2"/>
        <v>11575.962185638806</v>
      </c>
      <c r="I77" s="107">
        <f t="shared" si="3"/>
        <v>13104.862851666574</v>
      </c>
    </row>
    <row r="78" spans="1:9" s="4" customFormat="1" x14ac:dyDescent="0.7">
      <c r="A78" s="20">
        <v>75</v>
      </c>
      <c r="B78" s="20" t="s">
        <v>153</v>
      </c>
      <c r="C78" s="20" t="s">
        <v>154</v>
      </c>
      <c r="D78" s="24" t="s">
        <v>347</v>
      </c>
      <c r="E78" s="20" t="s">
        <v>33</v>
      </c>
      <c r="F78" s="105">
        <v>609450.54785901622</v>
      </c>
      <c r="G78" s="108">
        <f>VLOOKUP(B78,[4]พิจารณาเลือกค่าเช่า!$D$5:$CI$133,84,0)</f>
        <v>514238.75373040058</v>
      </c>
      <c r="H78" s="106">
        <f t="shared" si="2"/>
        <v>42853.229477533379</v>
      </c>
      <c r="I78" s="107">
        <f t="shared" si="3"/>
        <v>48513.089974566094</v>
      </c>
    </row>
    <row r="79" spans="1:9" s="4" customFormat="1" x14ac:dyDescent="0.7">
      <c r="A79" s="20">
        <v>76</v>
      </c>
      <c r="B79" s="20" t="s">
        <v>155</v>
      </c>
      <c r="C79" s="20" t="s">
        <v>156</v>
      </c>
      <c r="D79" s="24" t="s">
        <v>348</v>
      </c>
      <c r="E79" s="20" t="s">
        <v>33</v>
      </c>
      <c r="F79" s="105">
        <v>353344.02118459548</v>
      </c>
      <c r="G79" s="108">
        <f>VLOOKUP(B79,[4]พิจารณาเลือกค่าเช่า!$D$5:$CI$133,84,0)</f>
        <v>478432.29721116257</v>
      </c>
      <c r="H79" s="106">
        <f t="shared" si="2"/>
        <v>39869.358100930214</v>
      </c>
      <c r="I79" s="107">
        <f t="shared" si="3"/>
        <v>45135.122378411565</v>
      </c>
    </row>
    <row r="80" spans="1:9" s="4" customFormat="1" x14ac:dyDescent="0.7">
      <c r="A80" s="20">
        <v>77</v>
      </c>
      <c r="B80" s="20" t="s">
        <v>349</v>
      </c>
      <c r="C80" s="20" t="s">
        <v>393</v>
      </c>
      <c r="D80" s="24" t="s">
        <v>350</v>
      </c>
      <c r="E80" s="20" t="s">
        <v>33</v>
      </c>
      <c r="F80" s="105">
        <v>353344.02118459548</v>
      </c>
      <c r="G80" s="108">
        <f>VLOOKUP(B80,[4]พิจารณาเลือกค่าเช่า!$D$5:$CI$133,84,0)</f>
        <v>291324.14518117311</v>
      </c>
      <c r="H80" s="106">
        <f t="shared" si="2"/>
        <v>24277.012098431092</v>
      </c>
      <c r="I80" s="107">
        <f t="shared" si="3"/>
        <v>27483.40992275218</v>
      </c>
    </row>
    <row r="81" spans="1:9" s="4" customFormat="1" x14ac:dyDescent="0.7">
      <c r="A81" s="20">
        <v>78</v>
      </c>
      <c r="B81" s="20" t="s">
        <v>157</v>
      </c>
      <c r="C81" s="20" t="s">
        <v>158</v>
      </c>
      <c r="D81" s="24" t="s">
        <v>351</v>
      </c>
      <c r="E81" s="20" t="s">
        <v>83</v>
      </c>
      <c r="F81" s="105">
        <v>653918.09031960403</v>
      </c>
      <c r="G81" s="108">
        <f>VLOOKUP(B81,[4]พิจารณาเลือกค่าเช่า!$D$5:$CI$133,84,0)</f>
        <v>518819.91723900934</v>
      </c>
      <c r="H81" s="106">
        <f t="shared" si="2"/>
        <v>43234.993103250781</v>
      </c>
      <c r="I81" s="107">
        <f t="shared" si="3"/>
        <v>48945.275211227301</v>
      </c>
    </row>
    <row r="82" spans="1:9" s="4" customFormat="1" x14ac:dyDescent="0.7">
      <c r="A82" s="20">
        <v>79</v>
      </c>
      <c r="B82" s="20" t="s">
        <v>352</v>
      </c>
      <c r="C82" s="20" t="s">
        <v>394</v>
      </c>
      <c r="D82" s="24" t="s">
        <v>353</v>
      </c>
      <c r="E82" s="20" t="s">
        <v>83</v>
      </c>
      <c r="F82" s="105">
        <v>351305.3742104799</v>
      </c>
      <c r="G82" s="108">
        <f>VLOOKUP(B82,[4]พิจารณาเลือกค่าเช่า!$D$5:$CI$133,84,0)</f>
        <v>302818.59881308296</v>
      </c>
      <c r="H82" s="106">
        <f t="shared" si="2"/>
        <v>25234.883234423582</v>
      </c>
      <c r="I82" s="107">
        <f t="shared" si="3"/>
        <v>28567.792340856886</v>
      </c>
    </row>
    <row r="83" spans="1:9" s="4" customFormat="1" x14ac:dyDescent="0.7">
      <c r="A83" s="20">
        <v>80</v>
      </c>
      <c r="B83" s="20" t="s">
        <v>159</v>
      </c>
      <c r="C83" s="20" t="s">
        <v>160</v>
      </c>
      <c r="D83" s="24" t="s">
        <v>354</v>
      </c>
      <c r="E83" s="20" t="s">
        <v>83</v>
      </c>
      <c r="F83" s="105">
        <v>937665.83640779776</v>
      </c>
      <c r="G83" s="108">
        <f>VLOOKUP(B83,[4]พิจารณาเลือกค่าเช่า!$D$5:$CI$133,84,0)</f>
        <v>830894.92396428564</v>
      </c>
      <c r="H83" s="106">
        <f t="shared" si="2"/>
        <v>69241.243663690475</v>
      </c>
      <c r="I83" s="107">
        <f t="shared" si="3"/>
        <v>78386.313581536378</v>
      </c>
    </row>
    <row r="84" spans="1:9" s="4" customFormat="1" x14ac:dyDescent="0.7">
      <c r="A84" s="20">
        <v>81</v>
      </c>
      <c r="B84" s="20" t="s">
        <v>161</v>
      </c>
      <c r="C84" s="20" t="s">
        <v>388</v>
      </c>
      <c r="D84" s="24" t="s">
        <v>355</v>
      </c>
      <c r="E84" s="20" t="s">
        <v>33</v>
      </c>
      <c r="F84" s="105">
        <v>665378.59698476538</v>
      </c>
      <c r="G84" s="108">
        <f>VLOOKUP(B84,[4]พิจารณาเลือกค่าเช่า!$D$5:$CI$133,84,0)</f>
        <v>478353.00801979215</v>
      </c>
      <c r="H84" s="106">
        <f t="shared" si="2"/>
        <v>39862.75066831601</v>
      </c>
      <c r="I84" s="107">
        <f t="shared" si="3"/>
        <v>45127.642266018127</v>
      </c>
    </row>
    <row r="85" spans="1:9" s="4" customFormat="1" x14ac:dyDescent="0.7">
      <c r="A85" s="20">
        <v>82</v>
      </c>
      <c r="B85" s="20" t="s">
        <v>162</v>
      </c>
      <c r="C85" s="20" t="s">
        <v>389</v>
      </c>
      <c r="D85" s="24" t="s">
        <v>356</v>
      </c>
      <c r="E85" s="20" t="s">
        <v>1</v>
      </c>
      <c r="F85" s="105">
        <v>27030.257888092932</v>
      </c>
      <c r="G85" s="108">
        <f>VLOOKUP(B85,[4]พิจารณาเลือกค่าเช่า!$D$5:$CI$133,84,0)</f>
        <v>10233.39032390811</v>
      </c>
      <c r="H85" s="106">
        <f t="shared" si="2"/>
        <v>852.78252699234247</v>
      </c>
      <c r="I85" s="107">
        <f t="shared" si="3"/>
        <v>965.41418150076515</v>
      </c>
    </row>
    <row r="86" spans="1:9" s="4" customFormat="1" x14ac:dyDescent="0.7">
      <c r="A86" s="20">
        <v>83</v>
      </c>
      <c r="B86" s="20" t="s">
        <v>292</v>
      </c>
      <c r="C86" s="20" t="s">
        <v>405</v>
      </c>
      <c r="D86" s="24" t="s">
        <v>357</v>
      </c>
      <c r="E86" s="20" t="s">
        <v>33</v>
      </c>
      <c r="F86" s="105">
        <v>12356.795294117648</v>
      </c>
      <c r="G86" s="108">
        <f>VLOOKUP(B86,[4]พิจารณาเลือกค่าเช่า!$D$5:$CI$133,84,0)</f>
        <v>10050.399460784314</v>
      </c>
      <c r="H86" s="106">
        <f t="shared" si="2"/>
        <v>837.53328839869289</v>
      </c>
      <c r="I86" s="107">
        <f t="shared" si="3"/>
        <v>948.15089252682208</v>
      </c>
    </row>
    <row r="87" spans="1:9" s="4" customFormat="1" x14ac:dyDescent="0.7">
      <c r="A87" s="20">
        <v>84</v>
      </c>
      <c r="B87" s="20" t="s">
        <v>293</v>
      </c>
      <c r="C87" s="20" t="s">
        <v>406</v>
      </c>
      <c r="D87" s="24" t="s">
        <v>358</v>
      </c>
      <c r="E87" s="20" t="s">
        <v>1</v>
      </c>
      <c r="F87" s="105">
        <v>21687.703676470592</v>
      </c>
      <c r="G87" s="108">
        <f>VLOOKUP(B87,[4]พิจารณาเลือกค่าเช่า!$D$5:$CI$133,84,0)</f>
        <v>21490.772058823535</v>
      </c>
      <c r="H87" s="106">
        <f t="shared" si="2"/>
        <v>1790.8976715686279</v>
      </c>
      <c r="I87" s="107">
        <f t="shared" si="3"/>
        <v>2027.4313263041072</v>
      </c>
    </row>
    <row r="88" spans="1:9" s="4" customFormat="1" x14ac:dyDescent="0.7">
      <c r="A88" s="20">
        <v>85</v>
      </c>
      <c r="B88" s="20" t="s">
        <v>294</v>
      </c>
      <c r="C88" s="20" t="s">
        <v>407</v>
      </c>
      <c r="D88" s="24" t="s">
        <v>359</v>
      </c>
      <c r="E88" s="20" t="s">
        <v>1</v>
      </c>
      <c r="F88" s="105">
        <v>14458.469117647061</v>
      </c>
      <c r="G88" s="108">
        <f>VLOOKUP(B88,[4]พิจารณาเลือกค่าเช่า!$D$5:$CI$133,84,0)</f>
        <v>14327.181372549025</v>
      </c>
      <c r="H88" s="106">
        <f t="shared" si="2"/>
        <v>1193.9317810457521</v>
      </c>
      <c r="I88" s="107">
        <f t="shared" si="3"/>
        <v>1351.6208842027381</v>
      </c>
    </row>
    <row r="89" spans="1:9" s="4" customFormat="1" x14ac:dyDescent="0.7">
      <c r="A89" s="20">
        <v>86</v>
      </c>
      <c r="B89" s="20" t="s">
        <v>360</v>
      </c>
      <c r="C89" s="20" t="s">
        <v>408</v>
      </c>
      <c r="D89" s="24" t="s">
        <v>361</v>
      </c>
      <c r="E89" s="20" t="s">
        <v>1</v>
      </c>
      <c r="F89" s="105">
        <v>38169.687358455893</v>
      </c>
      <c r="G89" s="108">
        <f>VLOOKUP(B89,[4]พิจารณาเลือกค่าเช่า!$D$5:$CI$133,84,0)</f>
        <v>36279.262775735304</v>
      </c>
      <c r="H89" s="106">
        <f t="shared" si="2"/>
        <v>3023.271897977942</v>
      </c>
      <c r="I89" s="107">
        <f t="shared" si="3"/>
        <v>3422.5719599750287</v>
      </c>
    </row>
    <row r="90" spans="1:9" s="4" customFormat="1" x14ac:dyDescent="0.7">
      <c r="A90" s="20">
        <v>87</v>
      </c>
      <c r="B90" s="20" t="s">
        <v>362</v>
      </c>
      <c r="C90" s="20" t="s">
        <v>409</v>
      </c>
      <c r="D90" s="24" t="s">
        <v>363</v>
      </c>
      <c r="E90" s="20" t="s">
        <v>33</v>
      </c>
      <c r="F90" s="105">
        <v>55649.867823529421</v>
      </c>
      <c r="G90" s="108">
        <f>VLOOKUP(B90,[4]พิจารณาเลือกค่าเช่า!$D$5:$CI$133,84,0)</f>
        <v>48880.652573529413</v>
      </c>
      <c r="H90" s="106">
        <f t="shared" si="2"/>
        <v>4073.3877144607845</v>
      </c>
      <c r="I90" s="107">
        <f t="shared" si="3"/>
        <v>4611.3823182574915</v>
      </c>
    </row>
    <row r="91" spans="1:9" s="4" customFormat="1" x14ac:dyDescent="0.7">
      <c r="A91" s="20">
        <v>88</v>
      </c>
      <c r="B91" s="20" t="s">
        <v>295</v>
      </c>
      <c r="C91" s="20" t="s">
        <v>390</v>
      </c>
      <c r="D91" s="24" t="s">
        <v>364</v>
      </c>
      <c r="E91" s="20" t="s">
        <v>1</v>
      </c>
      <c r="F91" s="105">
        <v>23533.048832046246</v>
      </c>
      <c r="G91" s="108">
        <f>VLOOKUP(B91,[4]พิจารณาเลือกค่าเช่า!$D$5:$CI$133,84,0)</f>
        <v>22435.215792424999</v>
      </c>
      <c r="H91" s="106">
        <f t="shared" si="2"/>
        <v>1869.6013160354166</v>
      </c>
      <c r="I91" s="107">
        <f t="shared" si="3"/>
        <v>2116.5297917382077</v>
      </c>
    </row>
    <row r="92" spans="1:9" s="4" customFormat="1" x14ac:dyDescent="0.7">
      <c r="A92" s="20">
        <v>89</v>
      </c>
      <c r="B92" s="20" t="s">
        <v>165</v>
      </c>
      <c r="C92" s="20" t="s">
        <v>166</v>
      </c>
      <c r="D92" s="24" t="s">
        <v>167</v>
      </c>
      <c r="E92" s="20" t="s">
        <v>83</v>
      </c>
      <c r="F92" s="105">
        <v>157989.34669597459</v>
      </c>
      <c r="G92" s="108">
        <f>VLOOKUP(B92,[4]พิจารณาเลือกค่าเช่า!$D$5:$CI$133,84,0)</f>
        <v>120785.95100431814</v>
      </c>
      <c r="H92" s="106">
        <f t="shared" si="2"/>
        <v>10065.495917026512</v>
      </c>
      <c r="I92" s="107">
        <f t="shared" si="3"/>
        <v>11394.90103814322</v>
      </c>
    </row>
    <row r="93" spans="1:9" s="4" customFormat="1" x14ac:dyDescent="0.7">
      <c r="A93" s="20">
        <v>90</v>
      </c>
      <c r="B93" s="20" t="s">
        <v>168</v>
      </c>
      <c r="C93" s="20" t="s">
        <v>169</v>
      </c>
      <c r="D93" s="24" t="s">
        <v>170</v>
      </c>
      <c r="E93" s="20" t="s">
        <v>33</v>
      </c>
      <c r="F93" s="105">
        <v>0</v>
      </c>
      <c r="G93" s="106">
        <v>0</v>
      </c>
      <c r="H93" s="106">
        <f t="shared" si="2"/>
        <v>0</v>
      </c>
      <c r="I93" s="107">
        <f t="shared" si="3"/>
        <v>0</v>
      </c>
    </row>
    <row r="94" spans="1:9" s="4" customFormat="1" x14ac:dyDescent="0.7">
      <c r="A94" s="20">
        <v>91</v>
      </c>
      <c r="B94" s="20" t="s">
        <v>171</v>
      </c>
      <c r="C94" s="20" t="s">
        <v>172</v>
      </c>
      <c r="D94" s="24" t="s">
        <v>173</v>
      </c>
      <c r="E94" s="20" t="s">
        <v>83</v>
      </c>
      <c r="F94" s="105">
        <v>198502.07834719718</v>
      </c>
      <c r="G94" s="108">
        <f>VLOOKUP(B94,[4]พิจารณาเลือกค่าเช่า!$D$5:$CI$133,84,0)</f>
        <v>166990.25043500468</v>
      </c>
      <c r="H94" s="106">
        <f t="shared" si="2"/>
        <v>13915.854202917057</v>
      </c>
      <c r="I94" s="107">
        <f t="shared" si="3"/>
        <v>15753.797210849498</v>
      </c>
    </row>
    <row r="95" spans="1:9" s="4" customFormat="1" x14ac:dyDescent="0.7">
      <c r="A95" s="20">
        <v>92</v>
      </c>
      <c r="B95" s="20" t="s">
        <v>174</v>
      </c>
      <c r="C95" s="20" t="s">
        <v>175</v>
      </c>
      <c r="D95" s="24" t="s">
        <v>176</v>
      </c>
      <c r="E95" s="20" t="s">
        <v>83</v>
      </c>
      <c r="F95" s="105">
        <v>467733.90261133242</v>
      </c>
      <c r="G95" s="108">
        <f>VLOOKUP(B95,[4]พิจารณาเลือกค่าเช่า!$D$5:$CI$133,84,0)</f>
        <v>516693.32450020278</v>
      </c>
      <c r="H95" s="106">
        <f t="shared" si="2"/>
        <v>43057.777041683563</v>
      </c>
      <c r="I95" s="107">
        <f t="shared" si="3"/>
        <v>48744.653254736113</v>
      </c>
    </row>
    <row r="96" spans="1:9" s="4" customFormat="1" x14ac:dyDescent="0.7">
      <c r="A96" s="20">
        <v>93</v>
      </c>
      <c r="B96" s="20" t="s">
        <v>177</v>
      </c>
      <c r="C96" s="20" t="s">
        <v>178</v>
      </c>
      <c r="D96" s="24" t="s">
        <v>179</v>
      </c>
      <c r="E96" s="20" t="s">
        <v>83</v>
      </c>
      <c r="F96" s="105">
        <v>496401.97705216048</v>
      </c>
      <c r="G96" s="108">
        <f>VLOOKUP(B96,[4]พิจารณาเลือกค่าเช่า!$D$5:$CI$133,84,0)</f>
        <v>396211.32090060995</v>
      </c>
      <c r="H96" s="106">
        <f t="shared" si="2"/>
        <v>33017.610075050827</v>
      </c>
      <c r="I96" s="107">
        <f t="shared" si="3"/>
        <v>37378.426500057547</v>
      </c>
    </row>
    <row r="97" spans="1:9" s="4" customFormat="1" x14ac:dyDescent="0.7">
      <c r="A97" s="20">
        <v>94</v>
      </c>
      <c r="B97" s="20" t="s">
        <v>180</v>
      </c>
      <c r="C97" s="20" t="s">
        <v>181</v>
      </c>
      <c r="D97" s="24" t="s">
        <v>182</v>
      </c>
      <c r="E97" s="20" t="s">
        <v>83</v>
      </c>
      <c r="F97" s="105">
        <v>1267745.7793709631</v>
      </c>
      <c r="G97" s="108">
        <f>VLOOKUP(B97,[4]พิจารณาเลือกค่าเช่า!$D$5:$CI$133,84,0)</f>
        <v>1043981.6162001807</v>
      </c>
      <c r="H97" s="106">
        <f t="shared" si="2"/>
        <v>86998.468016681727</v>
      </c>
      <c r="I97" s="107">
        <f t="shared" si="3"/>
        <v>98488.831716998189</v>
      </c>
    </row>
    <row r="98" spans="1:9" s="4" customFormat="1" x14ac:dyDescent="0.7">
      <c r="A98" s="20">
        <v>95</v>
      </c>
      <c r="B98" s="20" t="s">
        <v>183</v>
      </c>
      <c r="C98" s="20" t="s">
        <v>184</v>
      </c>
      <c r="D98" s="24" t="s">
        <v>365</v>
      </c>
      <c r="E98" s="20" t="s">
        <v>33</v>
      </c>
      <c r="F98" s="105">
        <v>0</v>
      </c>
      <c r="G98" s="106">
        <v>0</v>
      </c>
      <c r="H98" s="106">
        <f t="shared" si="2"/>
        <v>0</v>
      </c>
      <c r="I98" s="107">
        <f t="shared" si="3"/>
        <v>0</v>
      </c>
    </row>
    <row r="99" spans="1:9" s="4" customFormat="1" x14ac:dyDescent="0.7">
      <c r="A99" s="20">
        <v>96</v>
      </c>
      <c r="B99" s="20" t="s">
        <v>185</v>
      </c>
      <c r="C99" s="20" t="s">
        <v>186</v>
      </c>
      <c r="D99" s="24" t="s">
        <v>187</v>
      </c>
      <c r="E99" s="20" t="s">
        <v>33</v>
      </c>
      <c r="F99" s="105">
        <v>0</v>
      </c>
      <c r="G99" s="106">
        <v>0</v>
      </c>
      <c r="H99" s="106">
        <f t="shared" si="2"/>
        <v>0</v>
      </c>
      <c r="I99" s="107">
        <f t="shared" si="3"/>
        <v>0</v>
      </c>
    </row>
    <row r="100" spans="1:9" s="4" customFormat="1" x14ac:dyDescent="0.7">
      <c r="A100" s="20">
        <v>97</v>
      </c>
      <c r="B100" s="20" t="s">
        <v>188</v>
      </c>
      <c r="C100" s="20" t="s">
        <v>189</v>
      </c>
      <c r="D100" s="24" t="s">
        <v>190</v>
      </c>
      <c r="E100" s="20" t="s">
        <v>83</v>
      </c>
      <c r="F100" s="105">
        <v>289542</v>
      </c>
      <c r="G100" s="108">
        <f>VLOOKUP(B100,[4]พิจารณาเลือกค่าเช่า!$D$5:$CI$133,84,0)</f>
        <v>224642.26637245101</v>
      </c>
      <c r="H100" s="106">
        <f t="shared" si="2"/>
        <v>18720.188864370917</v>
      </c>
      <c r="I100" s="107">
        <f t="shared" si="3"/>
        <v>21192.666638910472</v>
      </c>
    </row>
    <row r="101" spans="1:9" s="4" customFormat="1" x14ac:dyDescent="0.7">
      <c r="A101" s="20">
        <v>98</v>
      </c>
      <c r="B101" s="20" t="s">
        <v>296</v>
      </c>
      <c r="C101" s="20" t="s">
        <v>391</v>
      </c>
      <c r="D101" s="24" t="s">
        <v>297</v>
      </c>
      <c r="E101" s="20" t="s">
        <v>83</v>
      </c>
      <c r="F101" s="105">
        <v>496152.41237853956</v>
      </c>
      <c r="G101" s="108">
        <f>VLOOKUP(B101,[4]พิจารณาเลือกค่าเช่า!$D$5:$CI$133,84,0)</f>
        <v>406022.29765303544</v>
      </c>
      <c r="H101" s="106">
        <f t="shared" si="2"/>
        <v>33835.191471086284</v>
      </c>
      <c r="I101" s="107">
        <f t="shared" si="3"/>
        <v>38303.990344625985</v>
      </c>
    </row>
    <row r="102" spans="1:9" s="4" customFormat="1" x14ac:dyDescent="0.7">
      <c r="A102" s="20">
        <v>99</v>
      </c>
      <c r="B102" s="20" t="s">
        <v>191</v>
      </c>
      <c r="C102" s="20" t="s">
        <v>192</v>
      </c>
      <c r="D102" s="24" t="s">
        <v>193</v>
      </c>
      <c r="E102" s="20" t="s">
        <v>83</v>
      </c>
      <c r="F102" s="105">
        <v>141239.30858708755</v>
      </c>
      <c r="G102" s="108">
        <f>VLOOKUP(B102,[4]พิจารณาเลือกค่าเช่า!$D$5:$CI$133,84,0)</f>
        <v>176528.05707942817</v>
      </c>
      <c r="H102" s="106">
        <f t="shared" si="2"/>
        <v>14710.671423285681</v>
      </c>
      <c r="I102" s="107">
        <f t="shared" si="3"/>
        <v>16653.590290512093</v>
      </c>
    </row>
    <row r="103" spans="1:9" s="4" customFormat="1" x14ac:dyDescent="0.7">
      <c r="A103" s="20">
        <v>100</v>
      </c>
      <c r="B103" s="20" t="s">
        <v>194</v>
      </c>
      <c r="C103" s="20" t="s">
        <v>195</v>
      </c>
      <c r="D103" s="24" t="s">
        <v>196</v>
      </c>
      <c r="E103" s="20" t="s">
        <v>83</v>
      </c>
      <c r="F103" s="105">
        <v>188491.92916238986</v>
      </c>
      <c r="G103" s="108">
        <f>VLOOKUP(B103,[4]พิจารณาเลือกค่าเช่า!$D$5:$CI$133,84,0)</f>
        <v>235239.90847601782</v>
      </c>
      <c r="H103" s="106">
        <f t="shared" si="2"/>
        <v>19603.325706334817</v>
      </c>
      <c r="I103" s="107">
        <f t="shared" si="3"/>
        <v>22192.444195850738</v>
      </c>
    </row>
    <row r="104" spans="1:9" s="4" customFormat="1" x14ac:dyDescent="0.7">
      <c r="A104" s="20">
        <v>101</v>
      </c>
      <c r="B104" s="20" t="s">
        <v>197</v>
      </c>
      <c r="C104" s="20" t="s">
        <v>198</v>
      </c>
      <c r="D104" s="24" t="s">
        <v>199</v>
      </c>
      <c r="E104" s="20" t="s">
        <v>83</v>
      </c>
      <c r="F104" s="105">
        <v>0</v>
      </c>
      <c r="G104" s="106">
        <v>0</v>
      </c>
      <c r="H104" s="106">
        <f t="shared" si="2"/>
        <v>0</v>
      </c>
      <c r="I104" s="107">
        <f t="shared" si="3"/>
        <v>0</v>
      </c>
    </row>
    <row r="105" spans="1:9" s="4" customFormat="1" x14ac:dyDescent="0.7">
      <c r="A105" s="20">
        <v>102</v>
      </c>
      <c r="B105" s="20" t="s">
        <v>200</v>
      </c>
      <c r="C105" s="20" t="s">
        <v>201</v>
      </c>
      <c r="D105" s="24" t="s">
        <v>202</v>
      </c>
      <c r="E105" s="20" t="s">
        <v>33</v>
      </c>
      <c r="F105" s="105">
        <v>495021.41621065693</v>
      </c>
      <c r="G105" s="108">
        <f>VLOOKUP(B105,[4]พิจารณาเลือกค่าเช่า!$D$5:$CI$133,84,0)</f>
        <v>413687.39131889358</v>
      </c>
      <c r="H105" s="106">
        <f t="shared" si="2"/>
        <v>34473.949276574465</v>
      </c>
      <c r="I105" s="107">
        <f t="shared" si="3"/>
        <v>39027.112388574868</v>
      </c>
    </row>
    <row r="106" spans="1:9" s="4" customFormat="1" x14ac:dyDescent="0.7">
      <c r="A106" s="20">
        <v>103</v>
      </c>
      <c r="B106" s="20" t="s">
        <v>203</v>
      </c>
      <c r="C106" s="20" t="s">
        <v>204</v>
      </c>
      <c r="D106" s="24" t="s">
        <v>205</v>
      </c>
      <c r="E106" s="20" t="s">
        <v>33</v>
      </c>
      <c r="F106" s="105">
        <v>384170.89196671423</v>
      </c>
      <c r="G106" s="108">
        <f>VLOOKUP(B106,[4]พิจารณาเลือกค่าเช่า!$D$5:$CI$133,84,0)</f>
        <v>331551.64733309485</v>
      </c>
      <c r="H106" s="106">
        <f t="shared" si="2"/>
        <v>27629.30394442457</v>
      </c>
      <c r="I106" s="107">
        <f t="shared" si="3"/>
        <v>31278.457295574986</v>
      </c>
    </row>
    <row r="107" spans="1:9" s="4" customFormat="1" x14ac:dyDescent="0.7">
      <c r="A107" s="20">
        <v>104</v>
      </c>
      <c r="B107" s="20" t="s">
        <v>206</v>
      </c>
      <c r="C107" s="20" t="s">
        <v>207</v>
      </c>
      <c r="D107" s="24" t="s">
        <v>366</v>
      </c>
      <c r="E107" s="20" t="s">
        <v>33</v>
      </c>
      <c r="F107" s="105">
        <v>684070.76509318512</v>
      </c>
      <c r="G107" s="108">
        <f>VLOOKUP(B107,[4]พิจารณาเลือกค่าเช่า!$D$5:$CI$133,84,0)</f>
        <v>574295.19831328536</v>
      </c>
      <c r="H107" s="106">
        <f t="shared" si="2"/>
        <v>47857.93319277378</v>
      </c>
      <c r="I107" s="107">
        <f t="shared" si="3"/>
        <v>54178.792293706167</v>
      </c>
    </row>
    <row r="108" spans="1:9" s="4" customFormat="1" x14ac:dyDescent="0.7">
      <c r="A108" s="20">
        <v>105</v>
      </c>
      <c r="B108" s="20" t="s">
        <v>208</v>
      </c>
      <c r="C108" s="20" t="s">
        <v>402</v>
      </c>
      <c r="D108" s="24" t="s">
        <v>367</v>
      </c>
      <c r="E108" s="20" t="s">
        <v>33</v>
      </c>
      <c r="F108" s="105">
        <v>160171.17357376975</v>
      </c>
      <c r="G108" s="108">
        <f>VLOOKUP(B108,[4]พิจารณาเลือกค่าเช่า!$D$5:$CI$133,84,0)</f>
        <v>134017.34955174875</v>
      </c>
      <c r="H108" s="106">
        <f t="shared" si="2"/>
        <v>11168.112462645729</v>
      </c>
      <c r="I108" s="107">
        <f t="shared" si="3"/>
        <v>12643.146184127241</v>
      </c>
    </row>
    <row r="109" spans="1:9" s="4" customFormat="1" x14ac:dyDescent="0.7">
      <c r="A109" s="20">
        <v>106</v>
      </c>
      <c r="B109" s="20" t="s">
        <v>209</v>
      </c>
      <c r="C109" s="20" t="s">
        <v>210</v>
      </c>
      <c r="D109" s="24" t="s">
        <v>368</v>
      </c>
      <c r="E109" s="20" t="s">
        <v>1</v>
      </c>
      <c r="F109" s="105">
        <v>7111.7709492891945</v>
      </c>
      <c r="G109" s="108">
        <f>VLOOKUP(B109,[4]พิจารณาเลือกค่าเช่า!$D$5:$CI$133,84,0)</f>
        <v>6809.5442374182794</v>
      </c>
      <c r="H109" s="106">
        <f t="shared" si="2"/>
        <v>567.46201978485658</v>
      </c>
      <c r="I109" s="107">
        <f t="shared" si="3"/>
        <v>642.40983371870561</v>
      </c>
    </row>
    <row r="110" spans="1:9" s="4" customFormat="1" x14ac:dyDescent="0.7">
      <c r="A110" s="20">
        <v>107</v>
      </c>
      <c r="B110" s="20" t="s">
        <v>228</v>
      </c>
      <c r="C110" s="20" t="s">
        <v>229</v>
      </c>
      <c r="D110" s="24" t="s">
        <v>230</v>
      </c>
      <c r="E110" s="20" t="s">
        <v>83</v>
      </c>
      <c r="F110" s="105">
        <v>487219.16961177666</v>
      </c>
      <c r="G110" s="108">
        <f>VLOOKUP(B110,[4]พิจารณาเลือกค่าเช่า!$D$5:$CI$133,84,0)</f>
        <v>390821.54532939225</v>
      </c>
      <c r="H110" s="106">
        <f t="shared" si="2"/>
        <v>32568.462110782686</v>
      </c>
      <c r="I110" s="107">
        <f t="shared" si="3"/>
        <v>36869.957106546441</v>
      </c>
    </row>
    <row r="111" spans="1:9" s="4" customFormat="1" x14ac:dyDescent="0.7">
      <c r="A111" s="20">
        <v>108</v>
      </c>
      <c r="B111" s="20" t="s">
        <v>211</v>
      </c>
      <c r="C111" s="20" t="s">
        <v>212</v>
      </c>
      <c r="D111" s="24" t="s">
        <v>213</v>
      </c>
      <c r="E111" s="20" t="s">
        <v>83</v>
      </c>
      <c r="F111" s="105">
        <v>129503.32023092333</v>
      </c>
      <c r="G111" s="108">
        <f>VLOOKUP(B111,[4]พิจารณาเลือกค่าเช่า!$D$5:$CI$133,84,0)</f>
        <v>109501.76988685882</v>
      </c>
      <c r="H111" s="106">
        <f t="shared" si="2"/>
        <v>9125.1474905715677</v>
      </c>
      <c r="I111" s="107">
        <f t="shared" si="3"/>
        <v>10330.355649703662</v>
      </c>
    </row>
    <row r="112" spans="1:9" s="4" customFormat="1" x14ac:dyDescent="0.7">
      <c r="A112" s="20">
        <v>109</v>
      </c>
      <c r="B112" s="20" t="s">
        <v>214</v>
      </c>
      <c r="C112" s="20" t="s">
        <v>215</v>
      </c>
      <c r="D112" s="24" t="s">
        <v>216</v>
      </c>
      <c r="E112" s="20" t="s">
        <v>83</v>
      </c>
      <c r="F112" s="105">
        <v>396009.65401642321</v>
      </c>
      <c r="G112" s="108">
        <f>VLOOKUP(B112,[4]พิจารณาเลือกค่าเช่า!$D$5:$CI$133,84,0)</f>
        <v>299710.15072555403</v>
      </c>
      <c r="H112" s="106">
        <f t="shared" si="2"/>
        <v>24975.84589379617</v>
      </c>
      <c r="I112" s="107">
        <f t="shared" si="3"/>
        <v>28274.542521278683</v>
      </c>
    </row>
    <row r="113" spans="1:9" s="4" customFormat="1" x14ac:dyDescent="0.7">
      <c r="A113" s="20">
        <v>110</v>
      </c>
      <c r="B113" s="20" t="s">
        <v>217</v>
      </c>
      <c r="C113" s="20" t="s">
        <v>218</v>
      </c>
      <c r="D113" s="24" t="s">
        <v>219</v>
      </c>
      <c r="E113" s="20" t="s">
        <v>83</v>
      </c>
      <c r="F113" s="105">
        <v>775076.71437269379</v>
      </c>
      <c r="G113" s="108">
        <f>VLOOKUP(B113,[4]พิจารณาเลือกค่าเช่า!$D$5:$CI$133,84,0)</f>
        <v>638538.42814698617</v>
      </c>
      <c r="H113" s="106">
        <f t="shared" si="2"/>
        <v>53211.535678915512</v>
      </c>
      <c r="I113" s="107">
        <f t="shared" si="3"/>
        <v>60239.474353489262</v>
      </c>
    </row>
    <row r="114" spans="1:9" s="4" customFormat="1" x14ac:dyDescent="0.7">
      <c r="A114" s="20">
        <v>111</v>
      </c>
      <c r="B114" s="20" t="s">
        <v>220</v>
      </c>
      <c r="C114" s="20" t="s">
        <v>221</v>
      </c>
      <c r="D114" s="24" t="s">
        <v>369</v>
      </c>
      <c r="E114" s="20" t="s">
        <v>83</v>
      </c>
      <c r="F114" s="105">
        <v>1585051.7152113102</v>
      </c>
      <c r="G114" s="108">
        <f>VLOOKUP(B114,[4]พิจารณาเลือกค่าเช่า!$D$5:$CI$133,84,0)</f>
        <v>1302667.2411098704</v>
      </c>
      <c r="H114" s="106">
        <f t="shared" si="2"/>
        <v>108555.60342582253</v>
      </c>
      <c r="I114" s="107">
        <f t="shared" si="3"/>
        <v>122893.13595376136</v>
      </c>
    </row>
    <row r="115" spans="1:9" s="4" customFormat="1" x14ac:dyDescent="0.7">
      <c r="A115" s="20">
        <v>112</v>
      </c>
      <c r="B115" s="20" t="s">
        <v>222</v>
      </c>
      <c r="C115" s="20" t="s">
        <v>223</v>
      </c>
      <c r="D115" s="24" t="s">
        <v>224</v>
      </c>
      <c r="E115" s="20" t="s">
        <v>83</v>
      </c>
      <c r="F115" s="105">
        <v>402605.49837722775</v>
      </c>
      <c r="G115" s="108">
        <f>VLOOKUP(B115,[4]พิจารณาเลือกค่าเช่า!$D$5:$CI$133,84,0)</f>
        <v>375132.51749499532</v>
      </c>
      <c r="H115" s="106">
        <f t="shared" si="2"/>
        <v>31261.043124582942</v>
      </c>
      <c r="I115" s="107">
        <f t="shared" si="3"/>
        <v>35389.860141037294</v>
      </c>
    </row>
    <row r="116" spans="1:9" s="4" customFormat="1" x14ac:dyDescent="0.7">
      <c r="A116" s="20">
        <v>113</v>
      </c>
      <c r="B116" s="20" t="s">
        <v>225</v>
      </c>
      <c r="C116" s="20" t="s">
        <v>226</v>
      </c>
      <c r="D116" s="24" t="s">
        <v>227</v>
      </c>
      <c r="E116" s="20" t="s">
        <v>83</v>
      </c>
      <c r="F116" s="105">
        <v>345074.58565865736</v>
      </c>
      <c r="G116" s="108">
        <f>VLOOKUP(B116,[4]พิจารณาเลือกค่าเช่า!$D$5:$CI$133,84,0)</f>
        <v>289701.10536399164</v>
      </c>
      <c r="H116" s="106">
        <f t="shared" si="2"/>
        <v>24141.758780332635</v>
      </c>
      <c r="I116" s="107">
        <f t="shared" si="3"/>
        <v>27330.292958867136</v>
      </c>
    </row>
    <row r="117" spans="1:9" s="4" customFormat="1" x14ac:dyDescent="0.7">
      <c r="A117" s="20">
        <v>114</v>
      </c>
      <c r="B117" s="20" t="s">
        <v>238</v>
      </c>
      <c r="C117" s="20" t="s">
        <v>239</v>
      </c>
      <c r="D117" s="24" t="s">
        <v>370</v>
      </c>
      <c r="E117" s="20" t="s">
        <v>83</v>
      </c>
      <c r="F117" s="105">
        <v>749315.36342037376</v>
      </c>
      <c r="G117" s="108">
        <f>VLOOKUP(B117,[4]พิจารณาเลือกค่าเช่า!$D$5:$CI$133,84,0)</f>
        <v>607295.14780811779</v>
      </c>
      <c r="H117" s="106">
        <f t="shared" si="2"/>
        <v>50607.928984009814</v>
      </c>
      <c r="I117" s="107">
        <f t="shared" si="3"/>
        <v>57291.99507623753</v>
      </c>
    </row>
    <row r="118" spans="1:9" s="4" customFormat="1" x14ac:dyDescent="0.7">
      <c r="A118" s="20">
        <v>115</v>
      </c>
      <c r="B118" s="20" t="s">
        <v>244</v>
      </c>
      <c r="C118" s="20" t="s">
        <v>245</v>
      </c>
      <c r="D118" s="24" t="s">
        <v>371</v>
      </c>
      <c r="E118" s="20" t="s">
        <v>83</v>
      </c>
      <c r="F118" s="105">
        <v>633767.74577862502</v>
      </c>
      <c r="G118" s="108">
        <f>VLOOKUP(B118,[4]พิจารณาเลือกค่าเช่า!$D$5:$CI$133,84,0)</f>
        <v>460527.84606096713</v>
      </c>
      <c r="H118" s="106">
        <f t="shared" si="2"/>
        <v>38377.320505080592</v>
      </c>
      <c r="I118" s="107">
        <f t="shared" si="3"/>
        <v>43446.023213298788</v>
      </c>
    </row>
    <row r="119" spans="1:9" s="4" customFormat="1" x14ac:dyDescent="0.7">
      <c r="A119" s="20">
        <v>116</v>
      </c>
      <c r="B119" s="20" t="s">
        <v>247</v>
      </c>
      <c r="C119" s="20" t="s">
        <v>248</v>
      </c>
      <c r="D119" s="24" t="s">
        <v>372</v>
      </c>
      <c r="E119" s="20" t="s">
        <v>83</v>
      </c>
      <c r="F119" s="105">
        <v>674730.64881277364</v>
      </c>
      <c r="G119" s="108">
        <f>VLOOKUP(B119,[4]พิจารณาเลือกค่าเช่า!$D$5:$CI$133,84,0)</f>
        <v>502349.05696227518</v>
      </c>
      <c r="H119" s="106">
        <f t="shared" si="2"/>
        <v>41862.421413522934</v>
      </c>
      <c r="I119" s="107">
        <f t="shared" si="3"/>
        <v>47391.420468139171</v>
      </c>
    </row>
    <row r="120" spans="1:9" s="4" customFormat="1" x14ac:dyDescent="0.7">
      <c r="A120" s="20">
        <v>117</v>
      </c>
      <c r="B120" s="20" t="s">
        <v>235</v>
      </c>
      <c r="C120" s="20" t="s">
        <v>232</v>
      </c>
      <c r="D120" s="24" t="s">
        <v>373</v>
      </c>
      <c r="E120" s="20" t="s">
        <v>83</v>
      </c>
      <c r="F120" s="105">
        <v>209537.29108954864</v>
      </c>
      <c r="G120" s="108">
        <f>VLOOKUP(B120,[4]พิจารณาเลือกค่าเช่า!$D$5:$CI$133,84,0)</f>
        <v>167430.08524066134</v>
      </c>
      <c r="H120" s="106">
        <f t="shared" si="2"/>
        <v>13952.507103388445</v>
      </c>
      <c r="I120" s="107">
        <f t="shared" si="3"/>
        <v>15795.291060439749</v>
      </c>
    </row>
    <row r="121" spans="1:9" s="4" customFormat="1" x14ac:dyDescent="0.7">
      <c r="A121" s="20">
        <v>118</v>
      </c>
      <c r="B121" s="20" t="s">
        <v>236</v>
      </c>
      <c r="C121" s="20" t="s">
        <v>309</v>
      </c>
      <c r="D121" s="24" t="s">
        <v>374</v>
      </c>
      <c r="E121" s="20" t="s">
        <v>83</v>
      </c>
      <c r="F121" s="105">
        <v>360506.19642040203</v>
      </c>
      <c r="G121" s="108">
        <f>VLOOKUP(B121,[4]พิจารณาเลือกค่าเช่า!$D$5:$CI$133,84,0)</f>
        <v>254195.2078086148</v>
      </c>
      <c r="H121" s="106">
        <f t="shared" si="2"/>
        <v>21182.933984051233</v>
      </c>
      <c r="I121" s="107">
        <f t="shared" si="3"/>
        <v>23980.679981944792</v>
      </c>
    </row>
    <row r="122" spans="1:9" s="4" customFormat="1" x14ac:dyDescent="0.7">
      <c r="A122" s="20">
        <v>119</v>
      </c>
      <c r="B122" s="20" t="s">
        <v>231</v>
      </c>
      <c r="C122" s="20" t="s">
        <v>308</v>
      </c>
      <c r="D122" s="24" t="s">
        <v>375</v>
      </c>
      <c r="E122" s="20" t="s">
        <v>83</v>
      </c>
      <c r="F122" s="105">
        <v>383668.58751367062</v>
      </c>
      <c r="G122" s="108">
        <f>VLOOKUP(B122,[4]พิจารณาเลือกค่าเช่า!$D$5:$CI$133,84,0)</f>
        <v>262482.61728532932</v>
      </c>
      <c r="H122" s="106">
        <f t="shared" si="2"/>
        <v>21873.551440444109</v>
      </c>
      <c r="I122" s="107">
        <f t="shared" si="3"/>
        <v>24762.51106465371</v>
      </c>
    </row>
    <row r="123" spans="1:9" s="4" customFormat="1" x14ac:dyDescent="0.7">
      <c r="A123" s="20">
        <v>120</v>
      </c>
      <c r="B123" s="20" t="s">
        <v>240</v>
      </c>
      <c r="C123" s="20" t="s">
        <v>310</v>
      </c>
      <c r="D123" s="24" t="s">
        <v>376</v>
      </c>
      <c r="E123" s="20" t="s">
        <v>83</v>
      </c>
      <c r="F123" s="105">
        <v>423706.99507555802</v>
      </c>
      <c r="G123" s="108">
        <f>VLOOKUP(B123,[4]พิจารณาเลือกค่าเช่า!$D$5:$CI$133,84,0)</f>
        <v>351113.42941057927</v>
      </c>
      <c r="H123" s="106">
        <f t="shared" si="2"/>
        <v>29259.452450881607</v>
      </c>
      <c r="I123" s="107">
        <f t="shared" si="3"/>
        <v>33123.908434960307</v>
      </c>
    </row>
    <row r="124" spans="1:9" s="4" customFormat="1" x14ac:dyDescent="0.7">
      <c r="A124" s="20">
        <v>121</v>
      </c>
      <c r="B124" s="20" t="s">
        <v>249</v>
      </c>
      <c r="C124" s="20" t="s">
        <v>241</v>
      </c>
      <c r="D124" s="24" t="s">
        <v>243</v>
      </c>
      <c r="E124" s="20" t="s">
        <v>1</v>
      </c>
      <c r="F124" s="105">
        <v>116112.0410798736</v>
      </c>
      <c r="G124" s="108">
        <f>VLOOKUP(B124,[4]พิจารณาเลือกค่าเช่า!$D$5:$CI$133,84,0)</f>
        <v>138371.04741651617</v>
      </c>
      <c r="H124" s="106">
        <f t="shared" si="2"/>
        <v>11530.920618043014</v>
      </c>
      <c r="I124" s="107">
        <f t="shared" si="3"/>
        <v>13053.872397784546</v>
      </c>
    </row>
    <row r="125" spans="1:9" s="4" customFormat="1" x14ac:dyDescent="0.7">
      <c r="A125" s="20">
        <v>122</v>
      </c>
      <c r="B125" s="20" t="s">
        <v>250</v>
      </c>
      <c r="C125" s="20" t="s">
        <v>163</v>
      </c>
      <c r="D125" s="24" t="s">
        <v>164</v>
      </c>
      <c r="E125" s="20" t="s">
        <v>1</v>
      </c>
      <c r="F125" s="105">
        <v>0</v>
      </c>
      <c r="G125" s="106">
        <v>0</v>
      </c>
      <c r="H125" s="106">
        <f t="shared" si="2"/>
        <v>0</v>
      </c>
      <c r="I125" s="107">
        <f t="shared" si="3"/>
        <v>0</v>
      </c>
    </row>
    <row r="126" spans="1:9" s="4" customFormat="1" x14ac:dyDescent="0.7">
      <c r="A126" s="20">
        <v>123</v>
      </c>
      <c r="B126" s="20" t="s">
        <v>251</v>
      </c>
      <c r="C126" s="20" t="s">
        <v>252</v>
      </c>
      <c r="D126" s="24" t="s">
        <v>253</v>
      </c>
      <c r="E126" s="20" t="s">
        <v>1</v>
      </c>
      <c r="F126" s="105">
        <v>34937.437061751691</v>
      </c>
      <c r="G126" s="108">
        <f>VLOOKUP(B126,[4]พิจารณาเลือกค่าเช่า!$D$5:$CI$133,84,0)</f>
        <v>78443.969277345546</v>
      </c>
      <c r="H126" s="106">
        <f t="shared" si="2"/>
        <v>6536.9974397787955</v>
      </c>
      <c r="I126" s="107">
        <f t="shared" si="3"/>
        <v>7400.3744601269382</v>
      </c>
    </row>
    <row r="127" spans="1:9" s="4" customFormat="1" x14ac:dyDescent="0.7">
      <c r="A127" s="20">
        <v>124</v>
      </c>
      <c r="B127" s="20" t="s">
        <v>254</v>
      </c>
      <c r="C127" s="20" t="s">
        <v>255</v>
      </c>
      <c r="D127" s="24" t="s">
        <v>377</v>
      </c>
      <c r="E127" s="20" t="s">
        <v>1</v>
      </c>
      <c r="F127" s="105">
        <v>122275.93147378077</v>
      </c>
      <c r="G127" s="108">
        <f>VLOOKUP(B127,[4]พิจารณาเลือกค่าเช่า!$D$5:$CI$133,84,0)</f>
        <v>175948.86786810108</v>
      </c>
      <c r="H127" s="106">
        <f t="shared" si="2"/>
        <v>14662.405655675089</v>
      </c>
      <c r="I127" s="107">
        <f t="shared" si="3"/>
        <v>16598.94979887746</v>
      </c>
    </row>
    <row r="128" spans="1:9" s="4" customFormat="1" x14ac:dyDescent="0.7">
      <c r="A128" s="20">
        <v>125</v>
      </c>
      <c r="B128" s="20" t="s">
        <v>256</v>
      </c>
      <c r="C128" s="20" t="s">
        <v>257</v>
      </c>
      <c r="D128" s="24" t="s">
        <v>258</v>
      </c>
      <c r="E128" s="20" t="s">
        <v>1</v>
      </c>
      <c r="F128" s="105">
        <v>7282.2385223670826</v>
      </c>
      <c r="G128" s="108">
        <f>VLOOKUP(B128,[4]พิจารณาเลือกค่าเช่า!$D$5:$CI$133,84,0)</f>
        <v>8346.1688375247377</v>
      </c>
      <c r="H128" s="106">
        <f t="shared" si="2"/>
        <v>695.51406979372814</v>
      </c>
      <c r="I128" s="107">
        <f t="shared" si="3"/>
        <v>787.37441863440927</v>
      </c>
    </row>
    <row r="129" spans="1:9" s="4" customFormat="1" x14ac:dyDescent="0.7">
      <c r="A129" s="20">
        <v>126</v>
      </c>
      <c r="B129" s="20" t="s">
        <v>259</v>
      </c>
      <c r="C129" s="20" t="s">
        <v>260</v>
      </c>
      <c r="D129" s="24" t="s">
        <v>261</v>
      </c>
      <c r="E129" s="20" t="s">
        <v>1</v>
      </c>
      <c r="F129" s="105">
        <v>15130.114336829361</v>
      </c>
      <c r="G129" s="108">
        <f>VLOOKUP(B129,[4]พิจารณาเลือกค่าเช่า!$D$5:$CI$133,84,0)</f>
        <v>14456.633639242249</v>
      </c>
      <c r="H129" s="106">
        <f t="shared" si="2"/>
        <v>1204.719469936854</v>
      </c>
      <c r="I129" s="107">
        <f t="shared" si="3"/>
        <v>1363.8333621926652</v>
      </c>
    </row>
    <row r="130" spans="1:9" s="4" customFormat="1" x14ac:dyDescent="0.7">
      <c r="A130" s="20">
        <v>127</v>
      </c>
      <c r="B130" s="20" t="s">
        <v>262</v>
      </c>
      <c r="C130" s="20" t="s">
        <v>263</v>
      </c>
      <c r="D130" s="24" t="s">
        <v>264</v>
      </c>
      <c r="E130" s="20" t="s">
        <v>1</v>
      </c>
      <c r="F130" s="105">
        <v>11997.094574176006</v>
      </c>
      <c r="G130" s="108">
        <f>VLOOKUP(B130,[4]พิจารณาเลือกค่าเช่า!$D$5:$CI$133,84,0)</f>
        <v>13014.484941001083</v>
      </c>
      <c r="H130" s="106">
        <f t="shared" si="2"/>
        <v>1084.5404117500902</v>
      </c>
      <c r="I130" s="107">
        <f t="shared" si="3"/>
        <v>1227.7815982076493</v>
      </c>
    </row>
    <row r="131" spans="1:9" s="4" customFormat="1" x14ac:dyDescent="0.7">
      <c r="A131" s="20">
        <v>128</v>
      </c>
      <c r="B131" s="20" t="s">
        <v>265</v>
      </c>
      <c r="C131" s="20" t="s">
        <v>266</v>
      </c>
      <c r="D131" s="24" t="s">
        <v>267</v>
      </c>
      <c r="E131" s="20" t="s">
        <v>1</v>
      </c>
      <c r="F131" s="105">
        <v>29007.228494256422</v>
      </c>
      <c r="G131" s="108">
        <f>VLOOKUP(B131,[4]พิจารณาเลือกค่าเช่า!$D$5:$CI$133,84,0)</f>
        <v>27725.630857625161</v>
      </c>
      <c r="H131" s="106">
        <f t="shared" si="2"/>
        <v>2310.4692381354303</v>
      </c>
      <c r="I131" s="107">
        <f t="shared" si="3"/>
        <v>2615.6255526061473</v>
      </c>
    </row>
    <row r="132" spans="1:9" s="4" customFormat="1" x14ac:dyDescent="0.7">
      <c r="A132" s="20">
        <v>129</v>
      </c>
      <c r="B132" s="20" t="s">
        <v>268</v>
      </c>
      <c r="C132" s="20" t="s">
        <v>269</v>
      </c>
      <c r="D132" s="24" t="s">
        <v>270</v>
      </c>
      <c r="E132" s="20" t="s">
        <v>83</v>
      </c>
      <c r="F132" s="105">
        <v>1285384.5922354611</v>
      </c>
      <c r="G132" s="108">
        <f>VLOOKUP(B132,[4]พิจารณาเลือกค่าเช่า!$D$5:$CI$133,84,0)</f>
        <v>526626.26329867961</v>
      </c>
      <c r="H132" s="106">
        <f t="shared" si="2"/>
        <v>43885.521941556632</v>
      </c>
      <c r="I132" s="107">
        <f t="shared" si="3"/>
        <v>49681.722952705626</v>
      </c>
    </row>
    <row r="133" spans="1:9" x14ac:dyDescent="0.7">
      <c r="G133" s="109"/>
      <c r="H133" s="109"/>
    </row>
    <row r="134" spans="1:9" x14ac:dyDescent="0.7">
      <c r="A134" s="25" t="s">
        <v>566</v>
      </c>
    </row>
    <row r="135" spans="1:9" x14ac:dyDescent="0.7">
      <c r="B135" s="14" t="s">
        <v>567</v>
      </c>
    </row>
    <row r="136" spans="1:9" x14ac:dyDescent="0.7">
      <c r="B136" s="14"/>
      <c r="C136" s="14" t="s">
        <v>568</v>
      </c>
    </row>
    <row r="137" spans="1:9" x14ac:dyDescent="0.7">
      <c r="B137" s="14"/>
      <c r="C137" s="14" t="s">
        <v>569</v>
      </c>
    </row>
    <row r="138" spans="1:9" x14ac:dyDescent="0.7">
      <c r="B138" s="14"/>
      <c r="C138" s="14" t="s">
        <v>570</v>
      </c>
    </row>
    <row r="139" spans="1:9" x14ac:dyDescent="0.7">
      <c r="B139" s="14"/>
      <c r="C139" s="14" t="s">
        <v>571</v>
      </c>
    </row>
    <row r="140" spans="1:9" x14ac:dyDescent="0.7">
      <c r="B140" s="14"/>
    </row>
    <row r="141" spans="1:9" x14ac:dyDescent="0.7">
      <c r="B141" s="14"/>
    </row>
  </sheetData>
  <mergeCells count="1">
    <mergeCell ref="G2:H2"/>
  </mergeCells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I125"/>
  <sheetViews>
    <sheetView zoomScale="70" zoomScaleNormal="70" workbookViewId="0">
      <pane xSplit="2" ySplit="2" topLeftCell="C3" activePane="bottomRight" state="frozen"/>
      <selection pane="topRight" activeCell="D1" sqref="D1"/>
      <selection pane="bottomLeft" activeCell="A2" sqref="A2"/>
      <selection pane="bottomRight" activeCell="S9" sqref="S9"/>
    </sheetView>
  </sheetViews>
  <sheetFormatPr defaultColWidth="8.88671875" defaultRowHeight="24.6" x14ac:dyDescent="0.7"/>
  <cols>
    <col min="1" max="1" width="14.109375" style="12" bestFit="1" customWidth="1"/>
    <col min="2" max="2" width="36.6640625" style="12" bestFit="1" customWidth="1"/>
    <col min="3" max="3" width="21.5546875" style="12" bestFit="1" customWidth="1"/>
    <col min="4" max="4" width="17.33203125" style="12" bestFit="1" customWidth="1"/>
    <col min="5" max="7" width="18.33203125" style="12" bestFit="1" customWidth="1"/>
    <col min="8" max="8" width="22.88671875" style="12" bestFit="1" customWidth="1"/>
    <col min="9" max="9" width="16.6640625" style="77" bestFit="1" customWidth="1"/>
    <col min="10" max="16384" width="8.88671875" style="5"/>
  </cols>
  <sheetData>
    <row r="1" spans="1:9" s="23" customFormat="1" ht="27" customHeight="1" x14ac:dyDescent="0.7">
      <c r="A1" s="21">
        <v>1</v>
      </c>
      <c r="B1" s="21">
        <v>2</v>
      </c>
      <c r="C1" s="21">
        <v>3</v>
      </c>
      <c r="D1" s="21">
        <v>4</v>
      </c>
      <c r="E1" s="22">
        <v>5</v>
      </c>
      <c r="F1" s="22">
        <v>6</v>
      </c>
      <c r="G1" s="22">
        <v>7</v>
      </c>
      <c r="H1" s="21">
        <v>8</v>
      </c>
      <c r="I1" s="76">
        <v>9</v>
      </c>
    </row>
    <row r="2" spans="1:9" ht="49.2" x14ac:dyDescent="0.7">
      <c r="A2" s="6" t="s">
        <v>423</v>
      </c>
      <c r="B2" s="6" t="s">
        <v>420</v>
      </c>
      <c r="C2" s="6" t="s">
        <v>549</v>
      </c>
      <c r="D2" s="7" t="s">
        <v>580</v>
      </c>
      <c r="E2" s="8" t="s">
        <v>424</v>
      </c>
      <c r="F2" s="8" t="s">
        <v>425</v>
      </c>
      <c r="G2" s="8" t="s">
        <v>426</v>
      </c>
      <c r="H2" s="8" t="s">
        <v>427</v>
      </c>
      <c r="I2" s="78" t="s">
        <v>579</v>
      </c>
    </row>
    <row r="3" spans="1:9" x14ac:dyDescent="0.7">
      <c r="A3" s="9">
        <v>520</v>
      </c>
      <c r="B3" s="9" t="s">
        <v>428</v>
      </c>
      <c r="C3" s="9">
        <v>0</v>
      </c>
      <c r="D3" s="75">
        <v>9000000</v>
      </c>
      <c r="E3" s="10">
        <v>3632025</v>
      </c>
      <c r="F3" s="13">
        <v>3492493</v>
      </c>
      <c r="G3" s="13">
        <v>3416291</v>
      </c>
      <c r="H3" s="10">
        <v>3513603</v>
      </c>
      <c r="I3" s="77" t="s">
        <v>0</v>
      </c>
    </row>
    <row r="4" spans="1:9" x14ac:dyDescent="0.7">
      <c r="A4" s="9">
        <v>521</v>
      </c>
      <c r="B4" s="9" t="s">
        <v>429</v>
      </c>
      <c r="C4" s="9">
        <v>7</v>
      </c>
      <c r="D4" s="75">
        <v>47460000</v>
      </c>
      <c r="E4" s="10">
        <v>7400948</v>
      </c>
      <c r="F4" s="13">
        <v>7591607</v>
      </c>
      <c r="G4" s="13">
        <v>7900317</v>
      </c>
      <c r="H4" s="10">
        <v>7630957.333333333</v>
      </c>
      <c r="I4" s="77" t="s">
        <v>397</v>
      </c>
    </row>
    <row r="5" spans="1:9" x14ac:dyDescent="0.7">
      <c r="A5" s="9">
        <v>522</v>
      </c>
      <c r="B5" s="9" t="s">
        <v>430</v>
      </c>
      <c r="C5" s="9">
        <v>7</v>
      </c>
      <c r="D5" s="75">
        <v>55170000</v>
      </c>
      <c r="E5" s="10">
        <v>8624212</v>
      </c>
      <c r="F5" s="13">
        <v>8874649</v>
      </c>
      <c r="G5" s="13">
        <v>9099944</v>
      </c>
      <c r="H5" s="10">
        <v>8866268.333333334</v>
      </c>
      <c r="I5" s="77" t="s">
        <v>397</v>
      </c>
    </row>
    <row r="6" spans="1:9" x14ac:dyDescent="0.7">
      <c r="A6" s="9">
        <v>523</v>
      </c>
      <c r="B6" s="9" t="s">
        <v>431</v>
      </c>
      <c r="C6" s="9">
        <v>6</v>
      </c>
      <c r="D6" s="75">
        <v>50190000</v>
      </c>
      <c r="E6" s="10">
        <v>5535872</v>
      </c>
      <c r="F6" s="13">
        <v>7042107</v>
      </c>
      <c r="G6" s="13">
        <v>7104154</v>
      </c>
      <c r="H6" s="10">
        <v>6560711</v>
      </c>
      <c r="I6" s="77" t="s">
        <v>397</v>
      </c>
    </row>
    <row r="7" spans="1:9" x14ac:dyDescent="0.7">
      <c r="A7" s="9">
        <v>524</v>
      </c>
      <c r="B7" s="9" t="s">
        <v>432</v>
      </c>
      <c r="C7" s="9">
        <v>6</v>
      </c>
      <c r="D7" s="75">
        <v>37000000</v>
      </c>
      <c r="E7" s="10">
        <v>5249363</v>
      </c>
      <c r="F7" s="13">
        <v>5255441</v>
      </c>
      <c r="G7" s="13">
        <v>5344973</v>
      </c>
      <c r="H7" s="10">
        <v>5283259</v>
      </c>
      <c r="I7" s="77" t="s">
        <v>397</v>
      </c>
    </row>
    <row r="8" spans="1:9" x14ac:dyDescent="0.7">
      <c r="A8" s="9">
        <v>526</v>
      </c>
      <c r="B8" s="9" t="s">
        <v>433</v>
      </c>
      <c r="C8" s="9">
        <v>6</v>
      </c>
      <c r="D8" s="75">
        <v>39080000</v>
      </c>
      <c r="E8" s="10">
        <v>5629873</v>
      </c>
      <c r="F8" s="13">
        <v>5489628</v>
      </c>
      <c r="G8" s="13">
        <v>5524787</v>
      </c>
      <c r="H8" s="10">
        <v>5548096</v>
      </c>
      <c r="I8" s="77" t="s">
        <v>397</v>
      </c>
    </row>
    <row r="9" spans="1:9" x14ac:dyDescent="0.7">
      <c r="A9" s="9">
        <v>527</v>
      </c>
      <c r="B9" s="9" t="s">
        <v>434</v>
      </c>
      <c r="C9" s="9">
        <v>6</v>
      </c>
      <c r="D9" s="75">
        <v>50580000</v>
      </c>
      <c r="E9" s="10">
        <v>8071605</v>
      </c>
      <c r="F9" s="13">
        <v>8176629</v>
      </c>
      <c r="G9" s="13">
        <v>8492568</v>
      </c>
      <c r="H9" s="10">
        <v>8246934</v>
      </c>
      <c r="I9" s="77" t="s">
        <v>397</v>
      </c>
    </row>
    <row r="10" spans="1:9" x14ac:dyDescent="0.7">
      <c r="A10" s="11">
        <v>528</v>
      </c>
      <c r="B10" s="9" t="s">
        <v>435</v>
      </c>
      <c r="C10" s="9">
        <v>5</v>
      </c>
      <c r="D10" s="75">
        <v>44360000</v>
      </c>
      <c r="E10" s="10">
        <v>5163768</v>
      </c>
      <c r="F10" s="13">
        <v>5659705</v>
      </c>
      <c r="G10" s="13">
        <v>6160394</v>
      </c>
      <c r="H10" s="10">
        <v>5661289</v>
      </c>
      <c r="I10" s="77" t="s">
        <v>397</v>
      </c>
    </row>
    <row r="11" spans="1:9" x14ac:dyDescent="0.7">
      <c r="A11" s="9">
        <v>530</v>
      </c>
      <c r="B11" s="9" t="s">
        <v>436</v>
      </c>
      <c r="C11" s="9">
        <v>0</v>
      </c>
      <c r="D11" s="75">
        <v>9000000</v>
      </c>
      <c r="E11" s="10">
        <v>3737912</v>
      </c>
      <c r="F11" s="13">
        <v>3366789</v>
      </c>
      <c r="G11" s="13">
        <v>3512102</v>
      </c>
      <c r="H11" s="10">
        <v>3538934.3333333335</v>
      </c>
      <c r="I11" s="77" t="s">
        <v>0</v>
      </c>
    </row>
    <row r="12" spans="1:9" x14ac:dyDescent="0.7">
      <c r="A12" s="9">
        <v>531</v>
      </c>
      <c r="B12" s="9" t="s">
        <v>413</v>
      </c>
      <c r="C12" s="9">
        <v>6</v>
      </c>
      <c r="D12" s="75">
        <v>49330000</v>
      </c>
      <c r="E12" s="10">
        <v>6764975</v>
      </c>
      <c r="F12" s="13">
        <v>7009107</v>
      </c>
      <c r="G12" s="13">
        <v>6875969</v>
      </c>
      <c r="H12" s="10">
        <v>6883350.333333333</v>
      </c>
      <c r="I12" s="77" t="s">
        <v>397</v>
      </c>
    </row>
    <row r="13" spans="1:9" x14ac:dyDescent="0.7">
      <c r="A13" s="9">
        <v>533</v>
      </c>
      <c r="B13" s="9" t="s">
        <v>437</v>
      </c>
      <c r="C13" s="9">
        <v>6</v>
      </c>
      <c r="D13" s="75">
        <v>67440000</v>
      </c>
      <c r="E13" s="10">
        <v>9296673</v>
      </c>
      <c r="F13" s="13">
        <v>9668485</v>
      </c>
      <c r="G13" s="13">
        <v>9792093</v>
      </c>
      <c r="H13" s="10">
        <v>9585750.333333334</v>
      </c>
      <c r="I13" s="77" t="s">
        <v>397</v>
      </c>
    </row>
    <row r="14" spans="1:9" x14ac:dyDescent="0.7">
      <c r="A14" s="9">
        <v>535</v>
      </c>
      <c r="B14" s="9" t="s">
        <v>438</v>
      </c>
      <c r="C14" s="9">
        <v>7</v>
      </c>
      <c r="D14" s="75">
        <v>44090000</v>
      </c>
      <c r="E14" s="10">
        <v>5974880</v>
      </c>
      <c r="F14" s="13">
        <v>6198837</v>
      </c>
      <c r="G14" s="13">
        <v>6413682</v>
      </c>
      <c r="H14" s="10">
        <v>6195799.666666667</v>
      </c>
      <c r="I14" s="77" t="s">
        <v>397</v>
      </c>
    </row>
    <row r="15" spans="1:9" x14ac:dyDescent="0.7">
      <c r="A15" s="9">
        <v>536</v>
      </c>
      <c r="B15" s="9" t="s">
        <v>439</v>
      </c>
      <c r="C15" s="9">
        <v>6</v>
      </c>
      <c r="D15" s="75">
        <v>38000000</v>
      </c>
      <c r="E15" s="10">
        <v>5868033</v>
      </c>
      <c r="F15" s="13">
        <v>5881198</v>
      </c>
      <c r="G15" s="13">
        <v>6768925</v>
      </c>
      <c r="H15" s="10">
        <v>6172718.666666667</v>
      </c>
      <c r="I15" s="77" t="s">
        <v>397</v>
      </c>
    </row>
    <row r="16" spans="1:9" x14ac:dyDescent="0.7">
      <c r="A16" s="9">
        <v>537</v>
      </c>
      <c r="B16" s="9" t="s">
        <v>440</v>
      </c>
      <c r="C16" s="9">
        <v>6</v>
      </c>
      <c r="D16" s="75">
        <v>60270000</v>
      </c>
      <c r="E16" s="10">
        <v>8350947</v>
      </c>
      <c r="F16" s="13">
        <v>9150953</v>
      </c>
      <c r="G16" s="13">
        <v>10506504</v>
      </c>
      <c r="H16" s="10">
        <v>9336134.666666666</v>
      </c>
      <c r="I16" s="77" t="s">
        <v>397</v>
      </c>
    </row>
    <row r="17" spans="1:9" x14ac:dyDescent="0.7">
      <c r="A17" s="9">
        <v>539</v>
      </c>
      <c r="B17" s="9" t="s">
        <v>441</v>
      </c>
      <c r="C17" s="9">
        <v>6</v>
      </c>
      <c r="D17" s="75">
        <v>37000000</v>
      </c>
      <c r="E17" s="10">
        <v>5190671</v>
      </c>
      <c r="F17" s="13">
        <v>5166799</v>
      </c>
      <c r="G17" s="13">
        <v>5257378</v>
      </c>
      <c r="H17" s="10">
        <v>5204949.333333333</v>
      </c>
      <c r="I17" s="77" t="s">
        <v>397</v>
      </c>
    </row>
    <row r="18" spans="1:9" x14ac:dyDescent="0.7">
      <c r="A18" s="11">
        <v>640</v>
      </c>
      <c r="B18" s="11" t="s">
        <v>442</v>
      </c>
      <c r="C18" s="9">
        <v>0</v>
      </c>
      <c r="D18" s="75">
        <v>9000000</v>
      </c>
      <c r="E18" s="10">
        <v>3386819</v>
      </c>
      <c r="F18" s="13">
        <v>3264809</v>
      </c>
      <c r="G18" s="13">
        <v>3580815</v>
      </c>
      <c r="H18" s="10">
        <v>3410814.3333333335</v>
      </c>
      <c r="I18" s="77" t="s">
        <v>0</v>
      </c>
    </row>
    <row r="19" spans="1:9" x14ac:dyDescent="0.7">
      <c r="A19" s="11">
        <v>639</v>
      </c>
      <c r="B19" s="11" t="s">
        <v>443</v>
      </c>
      <c r="C19" s="9">
        <v>5</v>
      </c>
      <c r="D19" s="75">
        <v>43730000</v>
      </c>
      <c r="E19" s="10">
        <v>3844409</v>
      </c>
      <c r="F19" s="13">
        <v>5839203</v>
      </c>
      <c r="G19" s="13">
        <v>6305898</v>
      </c>
      <c r="H19" s="10">
        <v>5329836.666666667</v>
      </c>
      <c r="I19" s="77" t="s">
        <v>397</v>
      </c>
    </row>
    <row r="20" spans="1:9" x14ac:dyDescent="0.7">
      <c r="A20" s="11">
        <v>641</v>
      </c>
      <c r="B20" s="11" t="s">
        <v>444</v>
      </c>
      <c r="C20" s="9">
        <v>6</v>
      </c>
      <c r="D20" s="75">
        <v>42510000</v>
      </c>
      <c r="E20" s="10">
        <v>6081204</v>
      </c>
      <c r="F20" s="13">
        <v>5987599</v>
      </c>
      <c r="G20" s="13">
        <v>6530655</v>
      </c>
      <c r="H20" s="10">
        <v>6199819.333333333</v>
      </c>
      <c r="I20" s="77" t="s">
        <v>397</v>
      </c>
    </row>
    <row r="21" spans="1:9" x14ac:dyDescent="0.7">
      <c r="A21" s="11">
        <v>642</v>
      </c>
      <c r="B21" s="11" t="s">
        <v>445</v>
      </c>
      <c r="C21" s="9">
        <v>5</v>
      </c>
      <c r="D21" s="75">
        <v>38780000</v>
      </c>
      <c r="E21" s="10">
        <v>5543268</v>
      </c>
      <c r="F21" s="13">
        <v>5429198</v>
      </c>
      <c r="G21" s="13">
        <v>5262602</v>
      </c>
      <c r="H21" s="10">
        <v>5411689.333333333</v>
      </c>
      <c r="I21" s="77" t="s">
        <v>397</v>
      </c>
    </row>
    <row r="22" spans="1:9" x14ac:dyDescent="0.7">
      <c r="A22" s="11">
        <v>643</v>
      </c>
      <c r="B22" s="11" t="s">
        <v>446</v>
      </c>
      <c r="C22" s="9">
        <v>4</v>
      </c>
      <c r="D22" s="75">
        <v>39360000</v>
      </c>
      <c r="E22" s="10">
        <v>5754983</v>
      </c>
      <c r="F22" s="13">
        <v>5812021</v>
      </c>
      <c r="G22" s="13">
        <v>5982053</v>
      </c>
      <c r="H22" s="10">
        <v>5849685.666666667</v>
      </c>
      <c r="I22" s="77" t="s">
        <v>397</v>
      </c>
    </row>
    <row r="23" spans="1:9" x14ac:dyDescent="0.7">
      <c r="A23" s="11">
        <v>644</v>
      </c>
      <c r="B23" s="11" t="s">
        <v>447</v>
      </c>
      <c r="C23" s="9">
        <v>5</v>
      </c>
      <c r="D23" s="75">
        <v>53880000</v>
      </c>
      <c r="E23" s="10">
        <v>8349988</v>
      </c>
      <c r="F23" s="13">
        <v>8371241</v>
      </c>
      <c r="G23" s="13">
        <v>8684336</v>
      </c>
      <c r="H23" s="10">
        <v>8468521.666666666</v>
      </c>
      <c r="I23" s="77" t="s">
        <v>397</v>
      </c>
    </row>
    <row r="24" spans="1:9" x14ac:dyDescent="0.7">
      <c r="A24" s="11">
        <v>646</v>
      </c>
      <c r="B24" s="11" t="s">
        <v>448</v>
      </c>
      <c r="C24" s="9">
        <v>5</v>
      </c>
      <c r="D24" s="75">
        <v>40220000</v>
      </c>
      <c r="E24" s="10">
        <v>5792935</v>
      </c>
      <c r="F24" s="13">
        <v>5726979</v>
      </c>
      <c r="G24" s="13">
        <v>5910190</v>
      </c>
      <c r="H24" s="10">
        <v>5810034.666666667</v>
      </c>
      <c r="I24" s="77" t="s">
        <v>397</v>
      </c>
    </row>
    <row r="25" spans="1:9" x14ac:dyDescent="0.7">
      <c r="A25" s="9">
        <v>152</v>
      </c>
      <c r="B25" s="9" t="s">
        <v>449</v>
      </c>
      <c r="C25" s="9">
        <v>0</v>
      </c>
      <c r="D25" s="75">
        <v>9000000</v>
      </c>
      <c r="E25" s="10">
        <v>3719888</v>
      </c>
      <c r="F25" s="13">
        <v>3727289</v>
      </c>
      <c r="G25" s="13">
        <v>3809837</v>
      </c>
      <c r="H25" s="10">
        <v>3752338</v>
      </c>
      <c r="I25" s="77" t="s">
        <v>0</v>
      </c>
    </row>
    <row r="26" spans="1:9" x14ac:dyDescent="0.7">
      <c r="A26" s="9">
        <v>512</v>
      </c>
      <c r="B26" s="9" t="s">
        <v>450</v>
      </c>
      <c r="C26" s="9">
        <v>7</v>
      </c>
      <c r="D26" s="75">
        <v>49690000</v>
      </c>
      <c r="E26" s="10">
        <v>6218245</v>
      </c>
      <c r="F26" s="13">
        <v>6773577</v>
      </c>
      <c r="G26" s="13">
        <v>6817736</v>
      </c>
      <c r="H26" s="10">
        <v>6603186</v>
      </c>
      <c r="I26" s="77" t="s">
        <v>397</v>
      </c>
    </row>
    <row r="27" spans="1:9" x14ac:dyDescent="0.7">
      <c r="A27" s="9">
        <v>514</v>
      </c>
      <c r="B27" s="9" t="s">
        <v>451</v>
      </c>
      <c r="C27" s="9">
        <v>6</v>
      </c>
      <c r="D27" s="75">
        <v>50710000</v>
      </c>
      <c r="E27" s="10">
        <v>6735336</v>
      </c>
      <c r="F27" s="13">
        <v>7099400</v>
      </c>
      <c r="G27" s="13">
        <v>7749322</v>
      </c>
      <c r="H27" s="10">
        <v>7194686</v>
      </c>
      <c r="I27" s="77" t="s">
        <v>397</v>
      </c>
    </row>
    <row r="28" spans="1:9" x14ac:dyDescent="0.7">
      <c r="A28" s="9">
        <v>517</v>
      </c>
      <c r="B28" s="9" t="s">
        <v>452</v>
      </c>
      <c r="C28" s="9">
        <v>7</v>
      </c>
      <c r="D28" s="75">
        <v>56840000</v>
      </c>
      <c r="E28" s="10">
        <v>7016589</v>
      </c>
      <c r="F28" s="13">
        <v>7009323</v>
      </c>
      <c r="G28" s="13">
        <v>7086174</v>
      </c>
      <c r="H28" s="10">
        <v>7037362</v>
      </c>
      <c r="I28" s="77" t="s">
        <v>397</v>
      </c>
    </row>
    <row r="29" spans="1:9" x14ac:dyDescent="0.7">
      <c r="A29" s="9">
        <v>513</v>
      </c>
      <c r="B29" s="9" t="s">
        <v>453</v>
      </c>
      <c r="C29" s="9">
        <v>7</v>
      </c>
      <c r="D29" s="75">
        <v>59910000</v>
      </c>
      <c r="E29" s="10">
        <v>8327783</v>
      </c>
      <c r="F29" s="13">
        <v>8441874</v>
      </c>
      <c r="G29" s="13">
        <v>8456413</v>
      </c>
      <c r="H29" s="10">
        <v>8408690</v>
      </c>
      <c r="I29" s="77" t="s">
        <v>397</v>
      </c>
    </row>
    <row r="30" spans="1:9" x14ac:dyDescent="0.7">
      <c r="A30" s="9">
        <v>510</v>
      </c>
      <c r="B30" s="9" t="s">
        <v>454</v>
      </c>
      <c r="C30" s="9">
        <v>0</v>
      </c>
      <c r="D30" s="75">
        <v>9000000</v>
      </c>
      <c r="E30" s="10">
        <v>3457980</v>
      </c>
      <c r="F30" s="13">
        <v>3421667</v>
      </c>
      <c r="G30" s="13">
        <v>3250922</v>
      </c>
      <c r="H30" s="10">
        <v>3376856.3333333335</v>
      </c>
      <c r="I30" s="77" t="s">
        <v>0</v>
      </c>
    </row>
    <row r="31" spans="1:9" x14ac:dyDescent="0.7">
      <c r="A31" s="9">
        <v>511</v>
      </c>
      <c r="B31" s="9" t="s">
        <v>455</v>
      </c>
      <c r="C31" s="9">
        <v>4</v>
      </c>
      <c r="D31" s="75">
        <v>48090000</v>
      </c>
      <c r="E31" s="10">
        <v>6751122</v>
      </c>
      <c r="F31" s="13">
        <v>6835372</v>
      </c>
      <c r="G31" s="13">
        <v>6925134</v>
      </c>
      <c r="H31" s="10">
        <v>6837209.333333333</v>
      </c>
      <c r="I31" s="77" t="s">
        <v>397</v>
      </c>
    </row>
    <row r="32" spans="1:9" x14ac:dyDescent="0.7">
      <c r="A32" s="9">
        <v>515</v>
      </c>
      <c r="B32" s="9" t="s">
        <v>456</v>
      </c>
      <c r="C32" s="9">
        <v>6</v>
      </c>
      <c r="D32" s="75">
        <v>52570000</v>
      </c>
      <c r="E32" s="10">
        <v>7530697</v>
      </c>
      <c r="F32" s="13">
        <v>7739317</v>
      </c>
      <c r="G32" s="13">
        <v>7787700</v>
      </c>
      <c r="H32" s="10">
        <v>7685904.666666667</v>
      </c>
      <c r="I32" s="77" t="s">
        <v>397</v>
      </c>
    </row>
    <row r="33" spans="1:9" x14ac:dyDescent="0.7">
      <c r="A33" s="9">
        <v>519</v>
      </c>
      <c r="B33" s="9" t="s">
        <v>457</v>
      </c>
      <c r="C33" s="9">
        <v>6</v>
      </c>
      <c r="D33" s="75">
        <v>44790000</v>
      </c>
      <c r="E33" s="10">
        <v>5831208</v>
      </c>
      <c r="F33" s="13">
        <v>5404865</v>
      </c>
      <c r="G33" s="13">
        <v>5699427</v>
      </c>
      <c r="H33" s="10">
        <v>5645166.666666667</v>
      </c>
      <c r="I33" s="77" t="s">
        <v>397</v>
      </c>
    </row>
    <row r="34" spans="1:9" x14ac:dyDescent="0.7">
      <c r="A34" s="9">
        <v>557</v>
      </c>
      <c r="B34" s="9" t="s">
        <v>458</v>
      </c>
      <c r="C34" s="9">
        <v>4</v>
      </c>
      <c r="D34" s="75">
        <v>36952000</v>
      </c>
      <c r="E34" s="10">
        <v>4938403</v>
      </c>
      <c r="F34" s="13">
        <v>5048317</v>
      </c>
      <c r="G34" s="13">
        <v>5188857</v>
      </c>
      <c r="H34" s="10">
        <v>5058525.666666667</v>
      </c>
      <c r="I34" s="77" t="s">
        <v>397</v>
      </c>
    </row>
    <row r="35" spans="1:9" x14ac:dyDescent="0.7">
      <c r="A35" s="9">
        <v>558</v>
      </c>
      <c r="B35" s="9" t="s">
        <v>459</v>
      </c>
      <c r="C35" s="9">
        <v>5</v>
      </c>
      <c r="D35" s="75">
        <v>37000000</v>
      </c>
      <c r="E35" s="10">
        <v>5333642</v>
      </c>
      <c r="F35" s="13">
        <v>5725645</v>
      </c>
      <c r="G35" s="13">
        <v>5598901</v>
      </c>
      <c r="H35" s="10">
        <v>5552729.333333333</v>
      </c>
      <c r="I35" s="77" t="s">
        <v>397</v>
      </c>
    </row>
    <row r="36" spans="1:9" x14ac:dyDescent="0.7">
      <c r="A36" s="9">
        <v>550</v>
      </c>
      <c r="B36" s="9" t="s">
        <v>460</v>
      </c>
      <c r="C36" s="9">
        <v>0</v>
      </c>
      <c r="D36" s="75">
        <v>9000000</v>
      </c>
      <c r="E36" s="10">
        <v>3459393</v>
      </c>
      <c r="F36" s="13">
        <v>3520837</v>
      </c>
      <c r="G36" s="13">
        <v>3899250</v>
      </c>
      <c r="H36" s="10">
        <v>3626493.3333333335</v>
      </c>
      <c r="I36" s="77" t="s">
        <v>0</v>
      </c>
    </row>
    <row r="37" spans="1:9" x14ac:dyDescent="0.7">
      <c r="A37" s="9">
        <v>551</v>
      </c>
      <c r="B37" s="9" t="s">
        <v>461</v>
      </c>
      <c r="C37" s="9">
        <v>8</v>
      </c>
      <c r="D37" s="75">
        <v>56000000</v>
      </c>
      <c r="E37" s="10">
        <v>7756930</v>
      </c>
      <c r="F37" s="13">
        <v>8298909</v>
      </c>
      <c r="G37" s="13">
        <v>8503634</v>
      </c>
      <c r="H37" s="10">
        <v>8186491</v>
      </c>
      <c r="I37" s="77" t="s">
        <v>397</v>
      </c>
    </row>
    <row r="38" spans="1:9" x14ac:dyDescent="0.7">
      <c r="A38" s="9">
        <v>552</v>
      </c>
      <c r="B38" s="9" t="s">
        <v>462</v>
      </c>
      <c r="C38" s="9">
        <v>6</v>
      </c>
      <c r="D38" s="75">
        <v>44550000</v>
      </c>
      <c r="E38" s="10">
        <v>6115965</v>
      </c>
      <c r="F38" s="13">
        <v>6273406</v>
      </c>
      <c r="G38" s="13">
        <v>6288704</v>
      </c>
      <c r="H38" s="10">
        <v>6226025</v>
      </c>
      <c r="I38" s="77" t="s">
        <v>397</v>
      </c>
    </row>
    <row r="39" spans="1:9" x14ac:dyDescent="0.7">
      <c r="A39" s="9">
        <v>554</v>
      </c>
      <c r="B39" s="9" t="s">
        <v>463</v>
      </c>
      <c r="C39" s="9">
        <v>6</v>
      </c>
      <c r="D39" s="75">
        <v>46150000</v>
      </c>
      <c r="E39" s="10">
        <v>6499985</v>
      </c>
      <c r="F39" s="13">
        <v>6684046</v>
      </c>
      <c r="G39" s="13">
        <v>6880947</v>
      </c>
      <c r="H39" s="10">
        <v>6688326</v>
      </c>
      <c r="I39" s="77" t="s">
        <v>397</v>
      </c>
    </row>
    <row r="40" spans="1:9" x14ac:dyDescent="0.7">
      <c r="A40" s="9">
        <v>555</v>
      </c>
      <c r="B40" s="9" t="s">
        <v>464</v>
      </c>
      <c r="C40" s="9">
        <v>5</v>
      </c>
      <c r="D40" s="75">
        <v>41090000</v>
      </c>
      <c r="E40" s="10">
        <v>5916128</v>
      </c>
      <c r="F40" s="13">
        <v>6064137</v>
      </c>
      <c r="G40" s="13">
        <v>5919025</v>
      </c>
      <c r="H40" s="10">
        <v>5966430</v>
      </c>
      <c r="I40" s="77" t="s">
        <v>397</v>
      </c>
    </row>
    <row r="41" spans="1:9" x14ac:dyDescent="0.7">
      <c r="A41" s="9">
        <v>629</v>
      </c>
      <c r="B41" s="9" t="s">
        <v>465</v>
      </c>
      <c r="C41" s="9">
        <v>4</v>
      </c>
      <c r="D41" s="75">
        <v>37000000</v>
      </c>
      <c r="E41" s="10">
        <v>4746431</v>
      </c>
      <c r="F41" s="13">
        <v>5039380</v>
      </c>
      <c r="G41" s="13">
        <v>4978920</v>
      </c>
      <c r="H41" s="10">
        <v>4921577</v>
      </c>
      <c r="I41" s="77" t="s">
        <v>397</v>
      </c>
    </row>
    <row r="42" spans="1:9" x14ac:dyDescent="0.7">
      <c r="A42" s="11">
        <v>620</v>
      </c>
      <c r="B42" s="11" t="s">
        <v>466</v>
      </c>
      <c r="C42" s="9">
        <v>0</v>
      </c>
      <c r="D42" s="75">
        <v>9000000</v>
      </c>
      <c r="E42" s="10">
        <v>3108517</v>
      </c>
      <c r="F42" s="13">
        <v>3092652</v>
      </c>
      <c r="G42" s="13">
        <v>3155762</v>
      </c>
      <c r="H42" s="10">
        <v>3118977</v>
      </c>
      <c r="I42" s="77" t="s">
        <v>0</v>
      </c>
    </row>
    <row r="43" spans="1:9" x14ac:dyDescent="0.7">
      <c r="A43" s="11">
        <v>621</v>
      </c>
      <c r="B43" s="11" t="s">
        <v>467</v>
      </c>
      <c r="C43" s="9">
        <v>5</v>
      </c>
      <c r="D43" s="75">
        <v>48228000</v>
      </c>
      <c r="E43" s="10">
        <v>6126494</v>
      </c>
      <c r="F43" s="13">
        <v>7569524</v>
      </c>
      <c r="G43" s="13">
        <v>6825044</v>
      </c>
      <c r="H43" s="10">
        <v>6840354</v>
      </c>
      <c r="I43" s="77" t="s">
        <v>397</v>
      </c>
    </row>
    <row r="44" spans="1:9" x14ac:dyDescent="0.7">
      <c r="A44" s="11">
        <v>623</v>
      </c>
      <c r="B44" s="11" t="s">
        <v>468</v>
      </c>
      <c r="C44" s="9">
        <v>5</v>
      </c>
      <c r="D44" s="75">
        <v>44110000</v>
      </c>
      <c r="E44" s="10">
        <v>6215951</v>
      </c>
      <c r="F44" s="13">
        <v>6353896</v>
      </c>
      <c r="G44" s="13">
        <v>6454393</v>
      </c>
      <c r="H44" s="10">
        <v>6341413.333333333</v>
      </c>
      <c r="I44" s="77" t="s">
        <v>397</v>
      </c>
    </row>
    <row r="45" spans="1:9" x14ac:dyDescent="0.7">
      <c r="A45" s="11">
        <v>624</v>
      </c>
      <c r="B45" s="11" t="s">
        <v>469</v>
      </c>
      <c r="C45" s="9">
        <v>4</v>
      </c>
      <c r="D45" s="75">
        <v>40580000</v>
      </c>
      <c r="E45" s="10">
        <v>5925729</v>
      </c>
      <c r="F45" s="13">
        <v>5780235</v>
      </c>
      <c r="G45" s="13">
        <v>6010058</v>
      </c>
      <c r="H45" s="10">
        <v>5905340.666666667</v>
      </c>
      <c r="I45" s="77" t="s">
        <v>397</v>
      </c>
    </row>
    <row r="46" spans="1:9" x14ac:dyDescent="0.7">
      <c r="A46" s="11">
        <v>626</v>
      </c>
      <c r="B46" s="11" t="s">
        <v>470</v>
      </c>
      <c r="C46" s="9">
        <v>6</v>
      </c>
      <c r="D46" s="75">
        <v>53730000</v>
      </c>
      <c r="E46" s="10">
        <v>7465012</v>
      </c>
      <c r="F46" s="13">
        <v>8558471</v>
      </c>
      <c r="G46" s="13">
        <v>6897416</v>
      </c>
      <c r="H46" s="10">
        <v>7640299.666666667</v>
      </c>
      <c r="I46" s="77" t="s">
        <v>397</v>
      </c>
    </row>
    <row r="47" spans="1:9" x14ac:dyDescent="0.7">
      <c r="A47" s="11">
        <v>627</v>
      </c>
      <c r="B47" s="11" t="s">
        <v>471</v>
      </c>
      <c r="C47" s="9">
        <v>5</v>
      </c>
      <c r="D47" s="75">
        <v>41810000</v>
      </c>
      <c r="E47" s="10">
        <v>5427612</v>
      </c>
      <c r="F47" s="13">
        <v>5418014</v>
      </c>
      <c r="G47" s="13">
        <v>6118079</v>
      </c>
      <c r="H47" s="10">
        <v>5654568.333333333</v>
      </c>
      <c r="I47" s="77" t="s">
        <v>397</v>
      </c>
    </row>
    <row r="48" spans="1:9" x14ac:dyDescent="0.7">
      <c r="A48" s="11">
        <v>628</v>
      </c>
      <c r="B48" s="11" t="s">
        <v>472</v>
      </c>
      <c r="C48" s="9">
        <v>6</v>
      </c>
      <c r="D48" s="75">
        <v>40150000</v>
      </c>
      <c r="E48" s="10">
        <v>5355224</v>
      </c>
      <c r="F48" s="13">
        <v>5620460</v>
      </c>
      <c r="G48" s="13">
        <v>5900997</v>
      </c>
      <c r="H48" s="10">
        <v>5625560.333333333</v>
      </c>
      <c r="I48" s="77" t="s">
        <v>397</v>
      </c>
    </row>
    <row r="49" spans="1:9" x14ac:dyDescent="0.7">
      <c r="A49" s="11">
        <v>155</v>
      </c>
      <c r="B49" s="9" t="s">
        <v>473</v>
      </c>
      <c r="C49" s="9">
        <v>0</v>
      </c>
      <c r="D49" s="75">
        <v>9000000</v>
      </c>
      <c r="E49" s="10">
        <v>2954664</v>
      </c>
      <c r="F49" s="13">
        <v>2878141</v>
      </c>
      <c r="G49" s="13">
        <v>3406561</v>
      </c>
      <c r="H49" s="10">
        <v>3079788.6666666665</v>
      </c>
      <c r="I49" s="77" t="s">
        <v>0</v>
      </c>
    </row>
    <row r="50" spans="1:9" x14ac:dyDescent="0.7">
      <c r="A50" s="9">
        <v>622</v>
      </c>
      <c r="B50" s="9" t="s">
        <v>474</v>
      </c>
      <c r="C50" s="9">
        <v>6</v>
      </c>
      <c r="D50" s="75">
        <v>52060000</v>
      </c>
      <c r="E50" s="10">
        <v>7182478</v>
      </c>
      <c r="F50" s="13">
        <v>7978569</v>
      </c>
      <c r="G50" s="13">
        <v>7750664</v>
      </c>
      <c r="H50" s="10">
        <v>7637237</v>
      </c>
      <c r="I50" s="77" t="s">
        <v>397</v>
      </c>
    </row>
    <row r="51" spans="1:9" x14ac:dyDescent="0.7">
      <c r="A51" s="9">
        <v>633</v>
      </c>
      <c r="B51" s="9" t="s">
        <v>475</v>
      </c>
      <c r="C51" s="9">
        <v>5</v>
      </c>
      <c r="D51" s="75">
        <v>37000000</v>
      </c>
      <c r="E51" s="10">
        <v>5328739</v>
      </c>
      <c r="F51" s="13">
        <v>5179931</v>
      </c>
      <c r="G51" s="13">
        <v>5320393</v>
      </c>
      <c r="H51" s="10">
        <v>5276354.333333333</v>
      </c>
      <c r="I51" s="77" t="s">
        <v>397</v>
      </c>
    </row>
    <row r="52" spans="1:9" x14ac:dyDescent="0.7">
      <c r="A52" s="9">
        <v>635</v>
      </c>
      <c r="B52" s="9" t="s">
        <v>476</v>
      </c>
      <c r="C52" s="9">
        <v>6</v>
      </c>
      <c r="D52" s="75">
        <v>40030000</v>
      </c>
      <c r="E52" s="10">
        <v>5535984</v>
      </c>
      <c r="F52" s="13">
        <v>5792424</v>
      </c>
      <c r="G52" s="13">
        <v>5914386</v>
      </c>
      <c r="H52" s="10">
        <v>5747598</v>
      </c>
      <c r="I52" s="77" t="s">
        <v>397</v>
      </c>
    </row>
    <row r="53" spans="1:9" x14ac:dyDescent="0.7">
      <c r="A53" s="9">
        <v>647</v>
      </c>
      <c r="B53" s="9" t="s">
        <v>477</v>
      </c>
      <c r="C53" s="9">
        <v>5</v>
      </c>
      <c r="D53" s="75">
        <v>43630000</v>
      </c>
      <c r="E53" s="10">
        <v>6022304</v>
      </c>
      <c r="F53" s="13">
        <v>6199881</v>
      </c>
      <c r="G53" s="13">
        <v>6947057</v>
      </c>
      <c r="H53" s="10">
        <v>6389747.333333333</v>
      </c>
      <c r="I53" s="77" t="s">
        <v>397</v>
      </c>
    </row>
    <row r="54" spans="1:9" x14ac:dyDescent="0.7">
      <c r="A54" s="9">
        <v>630</v>
      </c>
      <c r="B54" s="9" t="s">
        <v>478</v>
      </c>
      <c r="C54" s="9">
        <v>0</v>
      </c>
      <c r="D54" s="75">
        <v>9000000</v>
      </c>
      <c r="E54" s="10">
        <v>3193052</v>
      </c>
      <c r="F54" s="13">
        <v>3294384</v>
      </c>
      <c r="G54" s="13">
        <v>3454742</v>
      </c>
      <c r="H54" s="10">
        <v>3314059.3333333335</v>
      </c>
      <c r="I54" s="77" t="s">
        <v>0</v>
      </c>
    </row>
    <row r="55" spans="1:9" x14ac:dyDescent="0.7">
      <c r="A55" s="9">
        <v>631</v>
      </c>
      <c r="B55" s="9" t="s">
        <v>479</v>
      </c>
      <c r="C55" s="9">
        <v>5</v>
      </c>
      <c r="D55" s="75">
        <v>45490000</v>
      </c>
      <c r="E55" s="10">
        <v>6593266</v>
      </c>
      <c r="F55" s="13">
        <v>6482540</v>
      </c>
      <c r="G55" s="13">
        <v>6657945</v>
      </c>
      <c r="H55" s="10">
        <v>6577917</v>
      </c>
      <c r="I55" s="77" t="s">
        <v>397</v>
      </c>
    </row>
    <row r="56" spans="1:9" x14ac:dyDescent="0.7">
      <c r="A56" s="9">
        <v>632</v>
      </c>
      <c r="B56" s="9" t="s">
        <v>480</v>
      </c>
      <c r="C56" s="9">
        <v>5</v>
      </c>
      <c r="D56" s="75">
        <v>38000000</v>
      </c>
      <c r="E56" s="10">
        <v>5249497</v>
      </c>
      <c r="F56" s="13">
        <v>5531225</v>
      </c>
      <c r="G56" s="13">
        <v>5457091</v>
      </c>
      <c r="H56" s="10">
        <v>5412604.333333333</v>
      </c>
      <c r="I56" s="77" t="s">
        <v>397</v>
      </c>
    </row>
    <row r="57" spans="1:9" x14ac:dyDescent="0.7">
      <c r="A57" s="9">
        <v>634</v>
      </c>
      <c r="B57" s="9" t="s">
        <v>481</v>
      </c>
      <c r="C57" s="9">
        <v>6</v>
      </c>
      <c r="D57" s="75">
        <v>46340000</v>
      </c>
      <c r="E57" s="10">
        <v>6330334</v>
      </c>
      <c r="F57" s="13">
        <v>6441173</v>
      </c>
      <c r="G57" s="13">
        <v>6363369</v>
      </c>
      <c r="H57" s="10">
        <v>6378292</v>
      </c>
      <c r="I57" s="77" t="s">
        <v>397</v>
      </c>
    </row>
    <row r="58" spans="1:9" x14ac:dyDescent="0.7">
      <c r="A58" s="9">
        <v>638</v>
      </c>
      <c r="B58" s="9" t="s">
        <v>482</v>
      </c>
      <c r="C58" s="9">
        <v>5</v>
      </c>
      <c r="D58" s="75">
        <v>39300000</v>
      </c>
      <c r="E58" s="10">
        <v>5417556</v>
      </c>
      <c r="F58" s="13">
        <v>5944850</v>
      </c>
      <c r="G58" s="13">
        <v>5571605</v>
      </c>
      <c r="H58" s="10">
        <v>5644670.333333333</v>
      </c>
      <c r="I58" s="77" t="s">
        <v>397</v>
      </c>
    </row>
    <row r="59" spans="1:9" x14ac:dyDescent="0.7">
      <c r="A59" s="9">
        <v>636</v>
      </c>
      <c r="B59" s="9" t="s">
        <v>483</v>
      </c>
      <c r="C59" s="9">
        <v>5</v>
      </c>
      <c r="D59" s="75">
        <v>37840000</v>
      </c>
      <c r="E59" s="10">
        <v>4957966</v>
      </c>
      <c r="F59" s="13">
        <v>5466310</v>
      </c>
      <c r="G59" s="13">
        <v>5067703</v>
      </c>
      <c r="H59" s="10">
        <v>5163993</v>
      </c>
      <c r="I59" s="77" t="s">
        <v>397</v>
      </c>
    </row>
    <row r="60" spans="1:9" x14ac:dyDescent="0.7">
      <c r="A60" s="9">
        <v>615</v>
      </c>
      <c r="B60" s="9" t="s">
        <v>484</v>
      </c>
      <c r="C60" s="9">
        <v>8</v>
      </c>
      <c r="D60" s="75">
        <v>57820000</v>
      </c>
      <c r="E60" s="10">
        <v>7998008</v>
      </c>
      <c r="F60" s="13">
        <v>8244437</v>
      </c>
      <c r="G60" s="13">
        <v>8264774</v>
      </c>
      <c r="H60" s="10">
        <v>8169073</v>
      </c>
      <c r="I60" s="77" t="s">
        <v>397</v>
      </c>
    </row>
    <row r="61" spans="1:9" x14ac:dyDescent="0.7">
      <c r="A61" s="9">
        <v>610</v>
      </c>
      <c r="B61" s="9" t="s">
        <v>485</v>
      </c>
      <c r="C61" s="9">
        <v>0</v>
      </c>
      <c r="D61" s="75">
        <v>9000000</v>
      </c>
      <c r="E61" s="10">
        <v>3601470</v>
      </c>
      <c r="F61" s="13">
        <v>3414642</v>
      </c>
      <c r="G61" s="13">
        <v>3610307</v>
      </c>
      <c r="H61" s="10">
        <v>3542139.6666666665</v>
      </c>
      <c r="I61" s="77" t="s">
        <v>0</v>
      </c>
    </row>
    <row r="62" spans="1:9" x14ac:dyDescent="0.7">
      <c r="A62" s="9">
        <v>611</v>
      </c>
      <c r="B62" s="9" t="s">
        <v>486</v>
      </c>
      <c r="C62" s="9">
        <v>7</v>
      </c>
      <c r="D62" s="75">
        <v>61370000</v>
      </c>
      <c r="E62" s="10">
        <v>8728893</v>
      </c>
      <c r="F62" s="13">
        <v>8639344</v>
      </c>
      <c r="G62" s="13">
        <v>8597847</v>
      </c>
      <c r="H62" s="10">
        <v>8655361.333333334</v>
      </c>
      <c r="I62" s="77" t="s">
        <v>397</v>
      </c>
    </row>
    <row r="63" spans="1:9" x14ac:dyDescent="0.7">
      <c r="A63" s="9">
        <v>612</v>
      </c>
      <c r="B63" s="9" t="s">
        <v>487</v>
      </c>
      <c r="C63" s="9">
        <v>7</v>
      </c>
      <c r="D63" s="75">
        <v>63400000</v>
      </c>
      <c r="E63" s="10">
        <v>7669309</v>
      </c>
      <c r="F63" s="13">
        <v>7946546</v>
      </c>
      <c r="G63" s="13">
        <v>8573820</v>
      </c>
      <c r="H63" s="10">
        <v>8063225</v>
      </c>
      <c r="I63" s="77" t="s">
        <v>397</v>
      </c>
    </row>
    <row r="64" spans="1:9" x14ac:dyDescent="0.7">
      <c r="A64" s="9">
        <v>614</v>
      </c>
      <c r="B64" s="9" t="s">
        <v>488</v>
      </c>
      <c r="C64" s="9">
        <v>6</v>
      </c>
      <c r="D64" s="75">
        <v>62940000</v>
      </c>
      <c r="E64" s="10">
        <v>7893189</v>
      </c>
      <c r="F64" s="13">
        <v>8377068</v>
      </c>
      <c r="G64" s="13">
        <v>8176136</v>
      </c>
      <c r="H64" s="10">
        <v>8148797.666666667</v>
      </c>
      <c r="I64" s="77" t="s">
        <v>397</v>
      </c>
    </row>
    <row r="65" spans="1:9" x14ac:dyDescent="0.7">
      <c r="A65" s="9">
        <v>617</v>
      </c>
      <c r="B65" s="9" t="s">
        <v>489</v>
      </c>
      <c r="C65" s="9">
        <v>9</v>
      </c>
      <c r="D65" s="75">
        <v>65500000</v>
      </c>
      <c r="E65" s="10">
        <v>7029222</v>
      </c>
      <c r="F65" s="13">
        <v>12161219</v>
      </c>
      <c r="G65" s="13">
        <v>8377590</v>
      </c>
      <c r="H65" s="10">
        <v>9189343.666666666</v>
      </c>
      <c r="I65" s="77" t="s">
        <v>397</v>
      </c>
    </row>
    <row r="66" spans="1:9" x14ac:dyDescent="0.7">
      <c r="A66" s="9">
        <v>618</v>
      </c>
      <c r="B66" s="9" t="s">
        <v>490</v>
      </c>
      <c r="C66" s="9">
        <v>6</v>
      </c>
      <c r="D66" s="75">
        <v>51020000</v>
      </c>
      <c r="E66" s="10">
        <v>7194284</v>
      </c>
      <c r="F66" s="13">
        <v>7175672</v>
      </c>
      <c r="G66" s="13">
        <v>6993027</v>
      </c>
      <c r="H66" s="10">
        <v>7120994.333333333</v>
      </c>
      <c r="I66" s="77" t="s">
        <v>397</v>
      </c>
    </row>
    <row r="67" spans="1:9" x14ac:dyDescent="0.7">
      <c r="A67" s="9">
        <v>619</v>
      </c>
      <c r="B67" s="9" t="s">
        <v>491</v>
      </c>
      <c r="C67" s="9">
        <v>7</v>
      </c>
      <c r="D67" s="75">
        <v>54580000</v>
      </c>
      <c r="E67" s="10">
        <v>6988294</v>
      </c>
      <c r="F67" s="13">
        <v>7040285</v>
      </c>
      <c r="G67" s="13">
        <v>7438221</v>
      </c>
      <c r="H67" s="10">
        <v>7155600</v>
      </c>
      <c r="I67" s="77" t="s">
        <v>397</v>
      </c>
    </row>
    <row r="68" spans="1:9" x14ac:dyDescent="0.7">
      <c r="A68" s="9">
        <v>430</v>
      </c>
      <c r="B68" s="9" t="s">
        <v>492</v>
      </c>
      <c r="C68" s="9">
        <v>0</v>
      </c>
      <c r="D68" s="75">
        <v>9000000</v>
      </c>
      <c r="E68" s="10">
        <v>3039206</v>
      </c>
      <c r="F68" s="13">
        <v>3050917</v>
      </c>
      <c r="G68" s="13">
        <v>3211709</v>
      </c>
      <c r="H68" s="10">
        <v>3100610.6666666665</v>
      </c>
      <c r="I68" s="77" t="s">
        <v>0</v>
      </c>
    </row>
    <row r="69" spans="1:9" x14ac:dyDescent="0.7">
      <c r="A69" s="9">
        <v>431</v>
      </c>
      <c r="B69" s="9" t="s">
        <v>493</v>
      </c>
      <c r="C69" s="9">
        <v>6</v>
      </c>
      <c r="D69" s="75">
        <v>52610000</v>
      </c>
      <c r="E69" s="10">
        <v>7027648</v>
      </c>
      <c r="F69" s="13">
        <v>7350476</v>
      </c>
      <c r="G69" s="13">
        <v>7644830</v>
      </c>
      <c r="H69" s="10">
        <v>7340984.666666667</v>
      </c>
      <c r="I69" s="77" t="s">
        <v>397</v>
      </c>
    </row>
    <row r="70" spans="1:9" x14ac:dyDescent="0.7">
      <c r="A70" s="9">
        <v>432</v>
      </c>
      <c r="B70" s="9" t="s">
        <v>494</v>
      </c>
      <c r="C70" s="9">
        <v>7</v>
      </c>
      <c r="D70" s="75">
        <v>60190000</v>
      </c>
      <c r="E70" s="10">
        <v>8315759</v>
      </c>
      <c r="F70" s="13">
        <v>9481473</v>
      </c>
      <c r="G70" s="13">
        <v>9150076</v>
      </c>
      <c r="H70" s="10">
        <v>8982436</v>
      </c>
      <c r="I70" s="77" t="s">
        <v>397</v>
      </c>
    </row>
    <row r="71" spans="1:9" x14ac:dyDescent="0.7">
      <c r="A71" s="9">
        <v>433</v>
      </c>
      <c r="B71" s="9" t="s">
        <v>495</v>
      </c>
      <c r="C71" s="9">
        <v>4</v>
      </c>
      <c r="D71" s="75">
        <v>37200000</v>
      </c>
      <c r="E71" s="10">
        <v>5093567</v>
      </c>
      <c r="F71" s="13">
        <v>5290006</v>
      </c>
      <c r="G71" s="13">
        <v>5117994</v>
      </c>
      <c r="H71" s="10">
        <v>5167189</v>
      </c>
      <c r="I71" s="77" t="s">
        <v>397</v>
      </c>
    </row>
    <row r="72" spans="1:9" x14ac:dyDescent="0.7">
      <c r="A72" s="9">
        <v>435</v>
      </c>
      <c r="B72" s="9" t="s">
        <v>496</v>
      </c>
      <c r="C72" s="9">
        <v>6</v>
      </c>
      <c r="D72" s="75">
        <v>45670000</v>
      </c>
      <c r="E72" s="10">
        <v>6390936</v>
      </c>
      <c r="F72" s="13">
        <v>6393364</v>
      </c>
      <c r="G72" s="13">
        <v>6394511</v>
      </c>
      <c r="H72" s="10">
        <v>6392937</v>
      </c>
      <c r="I72" s="77" t="s">
        <v>397</v>
      </c>
    </row>
    <row r="73" spans="1:9" x14ac:dyDescent="0.7">
      <c r="A73" s="9">
        <v>437</v>
      </c>
      <c r="B73" s="9" t="s">
        <v>497</v>
      </c>
      <c r="C73" s="9">
        <v>6</v>
      </c>
      <c r="D73" s="75">
        <v>47360000</v>
      </c>
      <c r="E73" s="10">
        <v>6728795</v>
      </c>
      <c r="F73" s="13">
        <v>6628548</v>
      </c>
      <c r="G73" s="13">
        <v>6683427</v>
      </c>
      <c r="H73" s="10">
        <v>6680256.666666667</v>
      </c>
      <c r="I73" s="77" t="s">
        <v>397</v>
      </c>
    </row>
    <row r="74" spans="1:9" x14ac:dyDescent="0.7">
      <c r="A74" s="9">
        <v>438</v>
      </c>
      <c r="B74" s="9" t="s">
        <v>498</v>
      </c>
      <c r="C74" s="9">
        <v>6</v>
      </c>
      <c r="D74" s="75">
        <v>43480000</v>
      </c>
      <c r="E74" s="10">
        <v>6159044</v>
      </c>
      <c r="F74" s="13">
        <v>6141040</v>
      </c>
      <c r="G74" s="13">
        <v>6001762</v>
      </c>
      <c r="H74" s="10">
        <v>6100615.333333333</v>
      </c>
      <c r="I74" s="77" t="s">
        <v>397</v>
      </c>
    </row>
    <row r="75" spans="1:9" x14ac:dyDescent="0.7">
      <c r="A75" s="9">
        <v>440</v>
      </c>
      <c r="B75" s="9" t="s">
        <v>499</v>
      </c>
      <c r="C75" s="9">
        <v>0</v>
      </c>
      <c r="D75" s="75">
        <v>9000000</v>
      </c>
      <c r="E75" s="10">
        <v>2897704</v>
      </c>
      <c r="F75" s="13">
        <v>3150631</v>
      </c>
      <c r="G75" s="13">
        <v>3333057</v>
      </c>
      <c r="H75" s="10">
        <v>3127130.6666666665</v>
      </c>
      <c r="I75" s="77" t="s">
        <v>0</v>
      </c>
    </row>
    <row r="76" spans="1:9" x14ac:dyDescent="0.7">
      <c r="A76" s="9">
        <v>441</v>
      </c>
      <c r="B76" s="9" t="s">
        <v>500</v>
      </c>
      <c r="C76" s="9">
        <v>6</v>
      </c>
      <c r="D76" s="75">
        <v>62940000</v>
      </c>
      <c r="E76" s="10">
        <v>9308575</v>
      </c>
      <c r="F76" s="13">
        <v>8611763</v>
      </c>
      <c r="G76" s="13">
        <v>8857615</v>
      </c>
      <c r="H76" s="10">
        <v>8925984.333333334</v>
      </c>
      <c r="I76" s="77" t="s">
        <v>397</v>
      </c>
    </row>
    <row r="77" spans="1:9" x14ac:dyDescent="0.7">
      <c r="A77" s="9">
        <v>444</v>
      </c>
      <c r="B77" s="9" t="s">
        <v>501</v>
      </c>
      <c r="C77" s="9">
        <v>10</v>
      </c>
      <c r="D77" s="75">
        <v>58830000</v>
      </c>
      <c r="E77" s="10">
        <v>8341646</v>
      </c>
      <c r="F77" s="13">
        <v>8402644</v>
      </c>
      <c r="G77" s="13">
        <v>9246936</v>
      </c>
      <c r="H77" s="10">
        <v>8663742</v>
      </c>
      <c r="I77" s="77" t="s">
        <v>397</v>
      </c>
    </row>
    <row r="78" spans="1:9" x14ac:dyDescent="0.7">
      <c r="A78" s="9">
        <v>445</v>
      </c>
      <c r="B78" s="9" t="s">
        <v>502</v>
      </c>
      <c r="C78" s="9">
        <v>7</v>
      </c>
      <c r="D78" s="75">
        <v>64500000</v>
      </c>
      <c r="E78" s="10">
        <v>7646245</v>
      </c>
      <c r="F78" s="13">
        <v>8731200</v>
      </c>
      <c r="G78" s="13">
        <v>8879317</v>
      </c>
      <c r="H78" s="10">
        <v>8418920.666666666</v>
      </c>
      <c r="I78" s="77" t="s">
        <v>397</v>
      </c>
    </row>
    <row r="79" spans="1:9" x14ac:dyDescent="0.7">
      <c r="A79" s="9">
        <v>446</v>
      </c>
      <c r="B79" s="9" t="s">
        <v>503</v>
      </c>
      <c r="C79" s="9">
        <v>4</v>
      </c>
      <c r="D79" s="75">
        <v>41570000</v>
      </c>
      <c r="E79" s="10">
        <v>5939168</v>
      </c>
      <c r="F79" s="13">
        <v>5868162</v>
      </c>
      <c r="G79" s="13">
        <v>6098884</v>
      </c>
      <c r="H79" s="10">
        <v>5968738</v>
      </c>
      <c r="I79" s="77" t="s">
        <v>397</v>
      </c>
    </row>
    <row r="80" spans="1:9" x14ac:dyDescent="0.7">
      <c r="A80" s="9">
        <v>447</v>
      </c>
      <c r="B80" s="9" t="s">
        <v>504</v>
      </c>
      <c r="C80" s="9">
        <v>5</v>
      </c>
      <c r="D80" s="75">
        <v>37000000</v>
      </c>
      <c r="E80" s="10">
        <v>5051233</v>
      </c>
      <c r="F80" s="13">
        <v>5181650</v>
      </c>
      <c r="G80" s="13">
        <v>5055381</v>
      </c>
      <c r="H80" s="10">
        <v>5096088</v>
      </c>
      <c r="I80" s="77" t="s">
        <v>397</v>
      </c>
    </row>
    <row r="81" spans="1:9" x14ac:dyDescent="0.7">
      <c r="A81" s="9">
        <v>448</v>
      </c>
      <c r="B81" s="9" t="s">
        <v>505</v>
      </c>
      <c r="C81" s="9">
        <v>4</v>
      </c>
      <c r="D81" s="75">
        <v>42890000</v>
      </c>
      <c r="E81" s="10">
        <v>5444818</v>
      </c>
      <c r="F81" s="13">
        <v>5748380</v>
      </c>
      <c r="G81" s="13">
        <v>6591413</v>
      </c>
      <c r="H81" s="10">
        <v>5928203.666666667</v>
      </c>
      <c r="I81" s="77" t="s">
        <v>397</v>
      </c>
    </row>
    <row r="82" spans="1:9" x14ac:dyDescent="0.7">
      <c r="A82" s="9">
        <v>410</v>
      </c>
      <c r="B82" s="9" t="s">
        <v>506</v>
      </c>
      <c r="C82" s="9">
        <v>0</v>
      </c>
      <c r="D82" s="75">
        <v>9100000</v>
      </c>
      <c r="E82" s="10">
        <v>4836984</v>
      </c>
      <c r="F82" s="13">
        <v>4761907</v>
      </c>
      <c r="G82" s="13">
        <v>4623640</v>
      </c>
      <c r="H82" s="10">
        <v>4740843.666666667</v>
      </c>
      <c r="I82" s="77" t="s">
        <v>0</v>
      </c>
    </row>
    <row r="83" spans="1:9" x14ac:dyDescent="0.7">
      <c r="A83" s="9">
        <v>411</v>
      </c>
      <c r="B83" s="9" t="s">
        <v>507</v>
      </c>
      <c r="C83" s="9">
        <v>7</v>
      </c>
      <c r="D83" s="75">
        <v>65510000</v>
      </c>
      <c r="E83" s="10">
        <v>8903380</v>
      </c>
      <c r="F83" s="13">
        <v>9568822</v>
      </c>
      <c r="G83" s="13">
        <v>9457434</v>
      </c>
      <c r="H83" s="10">
        <v>9309878.666666666</v>
      </c>
      <c r="I83" s="77" t="s">
        <v>397</v>
      </c>
    </row>
    <row r="84" spans="1:9" x14ac:dyDescent="0.7">
      <c r="A84" s="9">
        <v>413</v>
      </c>
      <c r="B84" s="9" t="s">
        <v>508</v>
      </c>
      <c r="C84" s="9">
        <v>6</v>
      </c>
      <c r="D84" s="75">
        <v>65740000</v>
      </c>
      <c r="E84" s="10">
        <v>9405082</v>
      </c>
      <c r="F84" s="13">
        <v>9203693</v>
      </c>
      <c r="G84" s="13">
        <v>9446765</v>
      </c>
      <c r="H84" s="10">
        <v>9351846.666666666</v>
      </c>
      <c r="I84" s="77" t="s">
        <v>397</v>
      </c>
    </row>
    <row r="85" spans="1:9" x14ac:dyDescent="0.7">
      <c r="A85" s="9">
        <v>414</v>
      </c>
      <c r="B85" s="9" t="s">
        <v>509</v>
      </c>
      <c r="C85" s="9">
        <v>5</v>
      </c>
      <c r="D85" s="75">
        <v>42910000</v>
      </c>
      <c r="E85" s="10">
        <v>6513176</v>
      </c>
      <c r="F85" s="13">
        <v>6526689</v>
      </c>
      <c r="G85" s="13">
        <v>7233821</v>
      </c>
      <c r="H85" s="10">
        <v>6757895.333333333</v>
      </c>
      <c r="I85" s="77" t="s">
        <v>397</v>
      </c>
    </row>
    <row r="86" spans="1:9" x14ac:dyDescent="0.7">
      <c r="A86" s="9">
        <v>415</v>
      </c>
      <c r="B86" s="9" t="s">
        <v>510</v>
      </c>
      <c r="C86" s="9">
        <v>5</v>
      </c>
      <c r="D86" s="75">
        <v>56690000</v>
      </c>
      <c r="E86" s="10">
        <v>8067615</v>
      </c>
      <c r="F86" s="13">
        <v>7820016</v>
      </c>
      <c r="G86" s="13">
        <v>7899572</v>
      </c>
      <c r="H86" s="10">
        <v>7929067.666666667</v>
      </c>
      <c r="I86" s="77" t="s">
        <v>397</v>
      </c>
    </row>
    <row r="87" spans="1:9" x14ac:dyDescent="0.7">
      <c r="A87" s="9">
        <v>416</v>
      </c>
      <c r="B87" s="9" t="s">
        <v>511</v>
      </c>
      <c r="C87" s="9">
        <v>5</v>
      </c>
      <c r="D87" s="75">
        <v>62970000</v>
      </c>
      <c r="E87" s="10">
        <v>10920573</v>
      </c>
      <c r="F87" s="13">
        <v>10560555</v>
      </c>
      <c r="G87" s="13">
        <v>10617746</v>
      </c>
      <c r="H87" s="10">
        <v>10699624.666666666</v>
      </c>
      <c r="I87" s="77" t="s">
        <v>397</v>
      </c>
    </row>
    <row r="88" spans="1:9" x14ac:dyDescent="0.7">
      <c r="A88" s="9">
        <v>417</v>
      </c>
      <c r="B88" s="9" t="s">
        <v>512</v>
      </c>
      <c r="C88" s="9">
        <v>6</v>
      </c>
      <c r="D88" s="75">
        <v>64890000</v>
      </c>
      <c r="E88" s="10">
        <v>8761002</v>
      </c>
      <c r="F88" s="13">
        <v>9691722</v>
      </c>
      <c r="G88" s="13">
        <v>8867810</v>
      </c>
      <c r="H88" s="10">
        <v>9106844.666666666</v>
      </c>
      <c r="I88" s="77" t="s">
        <v>397</v>
      </c>
    </row>
    <row r="89" spans="1:9" x14ac:dyDescent="0.7">
      <c r="A89" s="9">
        <v>418</v>
      </c>
      <c r="B89" s="9" t="s">
        <v>513</v>
      </c>
      <c r="C89" s="9">
        <v>4</v>
      </c>
      <c r="D89" s="75">
        <v>59850000</v>
      </c>
      <c r="E89" s="10">
        <v>8035509</v>
      </c>
      <c r="F89" s="13">
        <v>8724912</v>
      </c>
      <c r="G89" s="13">
        <v>8437958</v>
      </c>
      <c r="H89" s="10">
        <v>8399459.666666666</v>
      </c>
      <c r="I89" s="77" t="s">
        <v>397</v>
      </c>
    </row>
    <row r="90" spans="1:9" x14ac:dyDescent="0.7">
      <c r="A90" s="9">
        <v>419</v>
      </c>
      <c r="B90" s="9" t="s">
        <v>514</v>
      </c>
      <c r="C90" s="9">
        <v>4</v>
      </c>
      <c r="D90" s="75">
        <v>42780000</v>
      </c>
      <c r="E90" s="10">
        <v>7458259</v>
      </c>
      <c r="F90" s="13">
        <v>7740504</v>
      </c>
      <c r="G90" s="13">
        <v>7905201</v>
      </c>
      <c r="H90" s="10">
        <v>7701321.333333333</v>
      </c>
      <c r="I90" s="77" t="s">
        <v>397</v>
      </c>
    </row>
    <row r="91" spans="1:9" x14ac:dyDescent="0.7">
      <c r="A91" s="9">
        <v>420</v>
      </c>
      <c r="B91" s="9" t="s">
        <v>515</v>
      </c>
      <c r="C91" s="9">
        <v>0</v>
      </c>
      <c r="D91" s="75">
        <v>9000000</v>
      </c>
      <c r="E91" s="10">
        <v>3133727</v>
      </c>
      <c r="F91" s="13">
        <v>3117339</v>
      </c>
      <c r="G91" s="13">
        <v>3274458</v>
      </c>
      <c r="H91" s="10">
        <v>3175174.6666666665</v>
      </c>
      <c r="I91" s="77" t="s">
        <v>0</v>
      </c>
    </row>
    <row r="92" spans="1:9" x14ac:dyDescent="0.7">
      <c r="A92" s="9">
        <v>421</v>
      </c>
      <c r="B92" s="9" t="s">
        <v>516</v>
      </c>
      <c r="C92" s="9">
        <v>5</v>
      </c>
      <c r="D92" s="75">
        <v>49050000</v>
      </c>
      <c r="E92" s="10">
        <v>6167860</v>
      </c>
      <c r="F92" s="13">
        <v>6505063</v>
      </c>
      <c r="G92" s="13">
        <v>5933628</v>
      </c>
      <c r="H92" s="10">
        <v>6202183.666666667</v>
      </c>
      <c r="I92" s="77" t="s">
        <v>397</v>
      </c>
    </row>
    <row r="93" spans="1:9" x14ac:dyDescent="0.7">
      <c r="A93" s="9">
        <v>422</v>
      </c>
      <c r="B93" s="9" t="s">
        <v>517</v>
      </c>
      <c r="C93" s="9">
        <v>5</v>
      </c>
      <c r="D93" s="75">
        <v>48430000</v>
      </c>
      <c r="E93" s="10">
        <v>6236942</v>
      </c>
      <c r="F93" s="13">
        <v>6828445</v>
      </c>
      <c r="G93" s="13">
        <v>6387667</v>
      </c>
      <c r="H93" s="10">
        <v>6484351.333333333</v>
      </c>
      <c r="I93" s="77" t="s">
        <v>397</v>
      </c>
    </row>
    <row r="94" spans="1:9" x14ac:dyDescent="0.7">
      <c r="A94" s="9">
        <v>423</v>
      </c>
      <c r="B94" s="9" t="s">
        <v>518</v>
      </c>
      <c r="C94" s="9">
        <v>7</v>
      </c>
      <c r="D94" s="75">
        <v>40500000</v>
      </c>
      <c r="E94" s="10">
        <v>5729798</v>
      </c>
      <c r="F94" s="13">
        <v>6070893</v>
      </c>
      <c r="G94" s="13">
        <v>6362363</v>
      </c>
      <c r="H94" s="10">
        <v>6054351.333333333</v>
      </c>
      <c r="I94" s="77" t="s">
        <v>397</v>
      </c>
    </row>
    <row r="95" spans="1:9" x14ac:dyDescent="0.7">
      <c r="A95" s="9">
        <v>425</v>
      </c>
      <c r="B95" s="9" t="s">
        <v>519</v>
      </c>
      <c r="C95" s="9">
        <v>5</v>
      </c>
      <c r="D95" s="75">
        <v>37720000</v>
      </c>
      <c r="E95" s="10">
        <v>5237943</v>
      </c>
      <c r="F95" s="13">
        <v>5310152</v>
      </c>
      <c r="G95" s="13">
        <v>5468262</v>
      </c>
      <c r="H95" s="10">
        <v>5338785.666666667</v>
      </c>
      <c r="I95" s="77" t="s">
        <v>397</v>
      </c>
    </row>
    <row r="96" spans="1:9" x14ac:dyDescent="0.7">
      <c r="A96" s="9">
        <v>426</v>
      </c>
      <c r="B96" s="9" t="s">
        <v>520</v>
      </c>
      <c r="C96" s="9">
        <v>6</v>
      </c>
      <c r="D96" s="75">
        <v>42620000</v>
      </c>
      <c r="E96" s="10">
        <v>5729263</v>
      </c>
      <c r="F96" s="13">
        <v>5965410</v>
      </c>
      <c r="G96" s="13">
        <v>6648354</v>
      </c>
      <c r="H96" s="10">
        <v>6114342.333333333</v>
      </c>
      <c r="I96" s="77" t="s">
        <v>397</v>
      </c>
    </row>
    <row r="97" spans="1:9" x14ac:dyDescent="0.7">
      <c r="A97" s="9">
        <v>428</v>
      </c>
      <c r="B97" s="9" t="s">
        <v>521</v>
      </c>
      <c r="C97" s="9">
        <v>6</v>
      </c>
      <c r="D97" s="75">
        <v>49740000</v>
      </c>
      <c r="E97" s="10">
        <v>6524247</v>
      </c>
      <c r="F97" s="13">
        <v>7022801</v>
      </c>
      <c r="G97" s="13">
        <v>6581097</v>
      </c>
      <c r="H97" s="10">
        <v>6709381.666666667</v>
      </c>
      <c r="I97" s="77" t="s">
        <v>397</v>
      </c>
    </row>
    <row r="98" spans="1:9" x14ac:dyDescent="0.7">
      <c r="A98" s="9">
        <v>330</v>
      </c>
      <c r="B98" s="9" t="s">
        <v>522</v>
      </c>
      <c r="C98" s="9">
        <v>0</v>
      </c>
      <c r="D98" s="75">
        <v>9000000</v>
      </c>
      <c r="E98" s="10">
        <v>3393517</v>
      </c>
      <c r="F98" s="13">
        <v>3454500</v>
      </c>
      <c r="G98" s="13">
        <v>3564617</v>
      </c>
      <c r="H98" s="10">
        <v>3470878</v>
      </c>
      <c r="I98" s="77" t="s">
        <v>0</v>
      </c>
    </row>
    <row r="99" spans="1:9" x14ac:dyDescent="0.7">
      <c r="A99" s="9">
        <v>332</v>
      </c>
      <c r="B99" s="9" t="s">
        <v>523</v>
      </c>
      <c r="C99" s="9">
        <v>5</v>
      </c>
      <c r="D99" s="75">
        <v>37500000</v>
      </c>
      <c r="E99" s="10">
        <v>5311315</v>
      </c>
      <c r="F99" s="13">
        <v>5745575</v>
      </c>
      <c r="G99" s="13">
        <v>6232246</v>
      </c>
      <c r="H99" s="10">
        <v>5763045.333333333</v>
      </c>
      <c r="I99" s="77" t="s">
        <v>397</v>
      </c>
    </row>
    <row r="100" spans="1:9" x14ac:dyDescent="0.7">
      <c r="A100" s="9">
        <v>333</v>
      </c>
      <c r="B100" s="9" t="s">
        <v>524</v>
      </c>
      <c r="C100" s="9">
        <v>5</v>
      </c>
      <c r="D100" s="75">
        <v>41330000</v>
      </c>
      <c r="E100" s="10">
        <v>5354053</v>
      </c>
      <c r="F100" s="13">
        <v>6214360</v>
      </c>
      <c r="G100" s="13">
        <v>6124218</v>
      </c>
      <c r="H100" s="10">
        <v>5897543.666666667</v>
      </c>
      <c r="I100" s="77" t="s">
        <v>397</v>
      </c>
    </row>
    <row r="101" spans="1:9" x14ac:dyDescent="0.7">
      <c r="A101" s="9">
        <v>335</v>
      </c>
      <c r="B101" s="9" t="s">
        <v>525</v>
      </c>
      <c r="C101" s="9">
        <v>4</v>
      </c>
      <c r="D101" s="75">
        <v>40450000</v>
      </c>
      <c r="E101" s="10">
        <v>5202000</v>
      </c>
      <c r="F101" s="13">
        <v>5681309</v>
      </c>
      <c r="G101" s="13">
        <v>6170816</v>
      </c>
      <c r="H101" s="10">
        <v>5684708.333333333</v>
      </c>
      <c r="I101" s="77" t="s">
        <v>397</v>
      </c>
    </row>
    <row r="102" spans="1:9" x14ac:dyDescent="0.7">
      <c r="A102" s="9">
        <v>336</v>
      </c>
      <c r="B102" s="9" t="s">
        <v>526</v>
      </c>
      <c r="C102" s="9">
        <v>4</v>
      </c>
      <c r="D102" s="75">
        <v>38910000</v>
      </c>
      <c r="E102" s="10">
        <v>5409751</v>
      </c>
      <c r="F102" s="13">
        <v>5451964</v>
      </c>
      <c r="G102" s="13">
        <v>5727505</v>
      </c>
      <c r="H102" s="10">
        <v>5529740</v>
      </c>
      <c r="I102" s="77" t="s">
        <v>397</v>
      </c>
    </row>
    <row r="103" spans="1:9" x14ac:dyDescent="0.7">
      <c r="A103" s="9">
        <v>337</v>
      </c>
      <c r="B103" s="9" t="s">
        <v>527</v>
      </c>
      <c r="C103" s="9">
        <v>4</v>
      </c>
      <c r="D103" s="75">
        <v>38000000</v>
      </c>
      <c r="E103" s="10">
        <v>4899959</v>
      </c>
      <c r="F103" s="13">
        <v>5199937</v>
      </c>
      <c r="G103" s="13">
        <v>5286945</v>
      </c>
      <c r="H103" s="10">
        <v>5128947</v>
      </c>
      <c r="I103" s="77" t="s">
        <v>397</v>
      </c>
    </row>
    <row r="104" spans="1:9" x14ac:dyDescent="0.7">
      <c r="A104" s="9">
        <v>338</v>
      </c>
      <c r="B104" s="9" t="s">
        <v>528</v>
      </c>
      <c r="C104" s="9">
        <v>4</v>
      </c>
      <c r="D104" s="75">
        <v>45990000</v>
      </c>
      <c r="E104" s="10">
        <v>6350833</v>
      </c>
      <c r="F104" s="13">
        <v>6300970</v>
      </c>
      <c r="G104" s="13">
        <v>5932674</v>
      </c>
      <c r="H104" s="10">
        <v>6194825.666666667</v>
      </c>
      <c r="I104" s="77" t="s">
        <v>397</v>
      </c>
    </row>
    <row r="105" spans="1:9" x14ac:dyDescent="0.7">
      <c r="A105" s="9">
        <v>320</v>
      </c>
      <c r="B105" s="9" t="s">
        <v>529</v>
      </c>
      <c r="C105" s="9">
        <v>0</v>
      </c>
      <c r="D105" s="75">
        <v>9000000</v>
      </c>
      <c r="E105" s="10">
        <v>3046071</v>
      </c>
      <c r="F105" s="13">
        <v>3192389</v>
      </c>
      <c r="G105" s="13">
        <v>3449088</v>
      </c>
      <c r="H105" s="10">
        <v>3229182.6666666665</v>
      </c>
      <c r="I105" s="77" t="s">
        <v>0</v>
      </c>
    </row>
    <row r="106" spans="1:9" x14ac:dyDescent="0.7">
      <c r="A106" s="9">
        <v>321</v>
      </c>
      <c r="B106" s="9" t="s">
        <v>530</v>
      </c>
      <c r="C106" s="9">
        <v>7</v>
      </c>
      <c r="D106" s="75">
        <v>53830000</v>
      </c>
      <c r="E106" s="10">
        <v>7316078</v>
      </c>
      <c r="F106" s="13">
        <v>7831545</v>
      </c>
      <c r="G106" s="13">
        <v>7504969</v>
      </c>
      <c r="H106" s="10">
        <v>7550864</v>
      </c>
      <c r="I106" s="77" t="s">
        <v>397</v>
      </c>
    </row>
    <row r="107" spans="1:9" x14ac:dyDescent="0.7">
      <c r="A107" s="9">
        <v>326</v>
      </c>
      <c r="B107" s="9" t="s">
        <v>531</v>
      </c>
      <c r="C107" s="9">
        <v>6</v>
      </c>
      <c r="D107" s="75">
        <v>44170000</v>
      </c>
      <c r="E107" s="10">
        <v>5743209</v>
      </c>
      <c r="F107" s="13">
        <v>6743545</v>
      </c>
      <c r="G107" s="13">
        <v>6665091</v>
      </c>
      <c r="H107" s="10">
        <v>6383948.333333333</v>
      </c>
      <c r="I107" s="77" t="s">
        <v>397</v>
      </c>
    </row>
    <row r="108" spans="1:9" x14ac:dyDescent="0.7">
      <c r="A108" s="9">
        <v>325</v>
      </c>
      <c r="B108" s="9" t="s">
        <v>532</v>
      </c>
      <c r="C108" s="9">
        <v>5</v>
      </c>
      <c r="D108" s="75">
        <v>52120000</v>
      </c>
      <c r="E108" s="10">
        <v>7385499</v>
      </c>
      <c r="F108" s="13">
        <v>7537118</v>
      </c>
      <c r="G108" s="13">
        <v>7417053</v>
      </c>
      <c r="H108" s="10">
        <v>7446556.666666667</v>
      </c>
      <c r="I108" s="77" t="s">
        <v>397</v>
      </c>
    </row>
    <row r="109" spans="1:9" x14ac:dyDescent="0.7">
      <c r="A109" s="9">
        <v>328</v>
      </c>
      <c r="B109" s="9" t="s">
        <v>533</v>
      </c>
      <c r="C109" s="9">
        <v>4</v>
      </c>
      <c r="D109" s="75">
        <v>37700000</v>
      </c>
      <c r="E109" s="10">
        <v>5796437</v>
      </c>
      <c r="F109" s="13">
        <v>5824137</v>
      </c>
      <c r="G109" s="13">
        <v>6123107</v>
      </c>
      <c r="H109" s="10">
        <v>5914560.333333333</v>
      </c>
      <c r="I109" s="77" t="s">
        <v>397</v>
      </c>
    </row>
    <row r="110" spans="1:9" x14ac:dyDescent="0.7">
      <c r="A110" s="9">
        <v>329</v>
      </c>
      <c r="B110" s="9" t="s">
        <v>534</v>
      </c>
      <c r="C110" s="9">
        <v>4</v>
      </c>
      <c r="D110" s="75">
        <v>37500000</v>
      </c>
      <c r="E110" s="10">
        <v>5178379</v>
      </c>
      <c r="F110" s="13">
        <v>6102053</v>
      </c>
      <c r="G110" s="13">
        <v>6072364</v>
      </c>
      <c r="H110" s="10">
        <v>5784265.333333333</v>
      </c>
      <c r="I110" s="77" t="s">
        <v>397</v>
      </c>
    </row>
    <row r="111" spans="1:9" x14ac:dyDescent="0.7">
      <c r="A111" s="9">
        <v>314</v>
      </c>
      <c r="B111" s="9" t="s">
        <v>535</v>
      </c>
      <c r="C111" s="9">
        <v>5</v>
      </c>
      <c r="D111" s="75">
        <v>37080000</v>
      </c>
      <c r="E111" s="10">
        <v>5287689</v>
      </c>
      <c r="F111" s="13">
        <v>5470142</v>
      </c>
      <c r="G111" s="13">
        <v>5646815</v>
      </c>
      <c r="H111" s="10">
        <v>5468215.333333333</v>
      </c>
      <c r="I111" s="77" t="s">
        <v>397</v>
      </c>
    </row>
    <row r="112" spans="1:9" x14ac:dyDescent="0.7">
      <c r="A112" s="9">
        <v>156</v>
      </c>
      <c r="B112" s="9" t="s">
        <v>536</v>
      </c>
      <c r="C112" s="9">
        <v>0</v>
      </c>
      <c r="D112" s="75">
        <v>9000000</v>
      </c>
      <c r="E112" s="10">
        <v>2900185</v>
      </c>
      <c r="F112" s="13">
        <v>3067983</v>
      </c>
      <c r="G112" s="13">
        <v>3012760</v>
      </c>
      <c r="H112" s="10">
        <v>2993642.6666666665</v>
      </c>
      <c r="I112" s="77" t="s">
        <v>0</v>
      </c>
    </row>
    <row r="113" spans="1:9" x14ac:dyDescent="0.7">
      <c r="A113" s="9">
        <v>323</v>
      </c>
      <c r="B113" s="9" t="s">
        <v>537</v>
      </c>
      <c r="C113" s="9">
        <v>6</v>
      </c>
      <c r="D113" s="75">
        <v>42750000</v>
      </c>
      <c r="E113" s="10">
        <v>6806305</v>
      </c>
      <c r="F113" s="13">
        <v>6612971</v>
      </c>
      <c r="G113" s="13">
        <v>6994945</v>
      </c>
      <c r="H113" s="10">
        <v>6804740.333333333</v>
      </c>
      <c r="I113" s="77" t="s">
        <v>397</v>
      </c>
    </row>
    <row r="114" spans="1:9" x14ac:dyDescent="0.7">
      <c r="A114" s="9">
        <v>324</v>
      </c>
      <c r="B114" s="9" t="s">
        <v>538</v>
      </c>
      <c r="C114" s="9">
        <v>4</v>
      </c>
      <c r="D114" s="75">
        <v>42800000</v>
      </c>
      <c r="E114" s="10">
        <v>5139826</v>
      </c>
      <c r="F114" s="13">
        <v>6023323</v>
      </c>
      <c r="G114" s="13">
        <v>5935526</v>
      </c>
      <c r="H114" s="10">
        <v>5699558.333333333</v>
      </c>
      <c r="I114" s="77" t="s">
        <v>397</v>
      </c>
    </row>
    <row r="115" spans="1:9" x14ac:dyDescent="0.7">
      <c r="A115" s="9">
        <v>331</v>
      </c>
      <c r="B115" s="9" t="s">
        <v>539</v>
      </c>
      <c r="C115" s="9">
        <v>4</v>
      </c>
      <c r="D115" s="75">
        <v>33420000</v>
      </c>
      <c r="E115" s="10">
        <v>4915693</v>
      </c>
      <c r="F115" s="13">
        <v>5639955</v>
      </c>
      <c r="G115" s="13">
        <v>5027749</v>
      </c>
      <c r="H115" s="10">
        <v>5194465.666666667</v>
      </c>
      <c r="I115" s="77" t="s">
        <v>397</v>
      </c>
    </row>
    <row r="116" spans="1:9" x14ac:dyDescent="0.7">
      <c r="A116" s="9">
        <v>327</v>
      </c>
      <c r="B116" s="9" t="s">
        <v>540</v>
      </c>
      <c r="C116" s="9">
        <v>4</v>
      </c>
      <c r="D116" s="75">
        <v>40470000</v>
      </c>
      <c r="E116" s="10">
        <v>5440935</v>
      </c>
      <c r="F116" s="13">
        <v>5861345</v>
      </c>
      <c r="G116" s="13">
        <v>5819010</v>
      </c>
      <c r="H116" s="10">
        <v>5707096.666666667</v>
      </c>
      <c r="I116" s="77" t="s">
        <v>397</v>
      </c>
    </row>
    <row r="117" spans="1:9" x14ac:dyDescent="0.7">
      <c r="A117" s="9">
        <v>322</v>
      </c>
      <c r="B117" s="9" t="s">
        <v>541</v>
      </c>
      <c r="C117" s="9">
        <v>7</v>
      </c>
      <c r="D117" s="75">
        <v>51420000</v>
      </c>
      <c r="E117" s="10">
        <v>7828320</v>
      </c>
      <c r="F117" s="13">
        <v>7491414</v>
      </c>
      <c r="G117" s="13">
        <v>7387098</v>
      </c>
      <c r="H117" s="10">
        <v>7568944</v>
      </c>
      <c r="I117" s="77" t="s">
        <v>397</v>
      </c>
    </row>
    <row r="118" spans="1:9" x14ac:dyDescent="0.7">
      <c r="A118" s="9">
        <v>310</v>
      </c>
      <c r="B118" s="9" t="s">
        <v>542</v>
      </c>
      <c r="C118" s="9">
        <v>0</v>
      </c>
      <c r="D118" s="75">
        <v>9000000</v>
      </c>
      <c r="E118" s="10">
        <v>2681236</v>
      </c>
      <c r="F118" s="13">
        <v>2725337</v>
      </c>
      <c r="G118" s="13">
        <v>2815502</v>
      </c>
      <c r="H118" s="10">
        <v>2740691.6666666665</v>
      </c>
      <c r="I118" s="77" t="s">
        <v>0</v>
      </c>
    </row>
    <row r="119" spans="1:9" x14ac:dyDescent="0.7">
      <c r="A119" s="9">
        <v>311</v>
      </c>
      <c r="B119" s="9" t="s">
        <v>543</v>
      </c>
      <c r="C119" s="9">
        <v>6</v>
      </c>
      <c r="D119" s="75">
        <v>39220000</v>
      </c>
      <c r="E119" s="10">
        <v>5197768</v>
      </c>
      <c r="F119" s="13">
        <v>5670321</v>
      </c>
      <c r="G119" s="13">
        <v>5510247</v>
      </c>
      <c r="H119" s="10">
        <v>5459445.333333333</v>
      </c>
      <c r="I119" s="77" t="s">
        <v>397</v>
      </c>
    </row>
    <row r="120" spans="1:9" x14ac:dyDescent="0.7">
      <c r="A120" s="9">
        <v>319</v>
      </c>
      <c r="B120" s="9" t="s">
        <v>544</v>
      </c>
      <c r="C120" s="9">
        <v>4</v>
      </c>
      <c r="D120" s="75">
        <v>37640000</v>
      </c>
      <c r="E120" s="10">
        <v>5674838</v>
      </c>
      <c r="F120" s="13">
        <v>6106914</v>
      </c>
      <c r="G120" s="13">
        <v>6061512</v>
      </c>
      <c r="H120" s="10">
        <v>5947754.666666667</v>
      </c>
      <c r="I120" s="77" t="s">
        <v>397</v>
      </c>
    </row>
    <row r="121" spans="1:9" x14ac:dyDescent="0.7">
      <c r="A121" s="9">
        <v>312</v>
      </c>
      <c r="B121" s="9" t="s">
        <v>545</v>
      </c>
      <c r="C121" s="9">
        <v>6</v>
      </c>
      <c r="D121" s="75">
        <v>37730000</v>
      </c>
      <c r="E121" s="10">
        <v>5668791</v>
      </c>
      <c r="F121" s="13">
        <v>6323955</v>
      </c>
      <c r="G121" s="13">
        <v>6464043</v>
      </c>
      <c r="H121" s="10">
        <v>6152263</v>
      </c>
      <c r="I121" s="77" t="s">
        <v>397</v>
      </c>
    </row>
    <row r="122" spans="1:9" x14ac:dyDescent="0.7">
      <c r="A122" s="9">
        <v>313</v>
      </c>
      <c r="B122" s="9" t="s">
        <v>546</v>
      </c>
      <c r="C122" s="9">
        <v>5</v>
      </c>
      <c r="D122" s="75">
        <v>36300000</v>
      </c>
      <c r="E122" s="10">
        <v>5585788</v>
      </c>
      <c r="F122" s="13">
        <v>6117794</v>
      </c>
      <c r="G122" s="13">
        <v>6089888</v>
      </c>
      <c r="H122" s="10">
        <v>5931156.666666667</v>
      </c>
      <c r="I122" s="77" t="s">
        <v>397</v>
      </c>
    </row>
    <row r="123" spans="1:9" x14ac:dyDescent="0.7">
      <c r="A123" s="9">
        <v>317</v>
      </c>
      <c r="B123" s="9" t="s">
        <v>547</v>
      </c>
      <c r="C123" s="9">
        <v>7</v>
      </c>
      <c r="D123" s="75">
        <v>59750000</v>
      </c>
      <c r="E123" s="10">
        <v>8851204</v>
      </c>
      <c r="F123" s="13">
        <v>9622258</v>
      </c>
      <c r="G123" s="13">
        <v>9625664</v>
      </c>
      <c r="H123" s="10">
        <v>9366375.333333334</v>
      </c>
      <c r="I123" s="77" t="s">
        <v>397</v>
      </c>
    </row>
    <row r="124" spans="1:9" x14ac:dyDescent="0.7">
      <c r="A124" s="9">
        <v>318</v>
      </c>
      <c r="B124" s="9" t="s">
        <v>548</v>
      </c>
      <c r="C124" s="9">
        <v>4</v>
      </c>
      <c r="D124" s="75">
        <v>35830000</v>
      </c>
      <c r="E124" s="10">
        <v>6061526</v>
      </c>
      <c r="F124" s="13">
        <v>6174191</v>
      </c>
      <c r="G124" s="13">
        <v>5077060</v>
      </c>
      <c r="H124" s="10">
        <v>5770925.666666667</v>
      </c>
      <c r="I124" s="77" t="s">
        <v>397</v>
      </c>
    </row>
    <row r="125" spans="1:9" x14ac:dyDescent="0.7">
      <c r="C125" s="17">
        <f>SUM(C3:C124)</f>
        <v>581</v>
      </c>
      <c r="D125" s="74">
        <f>SUM(D3:D124)</f>
        <v>5052370000</v>
      </c>
      <c r="E125" s="18">
        <f t="shared" ref="E125:H125" si="0">SUM(E3:E124)</f>
        <v>736567045</v>
      </c>
      <c r="F125" s="18">
        <f t="shared" si="0"/>
        <v>771781213</v>
      </c>
      <c r="G125" s="18">
        <f t="shared" si="0"/>
        <v>777723720</v>
      </c>
      <c r="H125" s="18">
        <f t="shared" si="0"/>
        <v>762023992.66666663</v>
      </c>
    </row>
  </sheetData>
  <autoFilter ref="A2:I2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4526B-C9DD-4BAE-B47B-3A71DA47F875}">
  <sheetPr>
    <tabColor theme="7" tint="-0.249977111117893"/>
    <pageSetUpPr fitToPage="1"/>
  </sheetPr>
  <dimension ref="A1:H16"/>
  <sheetViews>
    <sheetView showGridLines="0" topLeftCell="B3" zoomScale="85" zoomScaleNormal="85" zoomScaleSheetLayoutView="85" workbookViewId="0">
      <selection activeCell="K7" sqref="K7"/>
    </sheetView>
  </sheetViews>
  <sheetFormatPr defaultColWidth="8.88671875" defaultRowHeight="24.6" x14ac:dyDescent="0.7"/>
  <cols>
    <col min="1" max="1" width="8.33203125" style="26" hidden="1" customWidth="1"/>
    <col min="2" max="2" width="6.33203125" style="26" bestFit="1" customWidth="1"/>
    <col min="3" max="3" width="28.44140625" style="26" bestFit="1" customWidth="1"/>
    <col min="4" max="4" width="7.88671875" style="26" bestFit="1" customWidth="1"/>
    <col min="5" max="5" width="21.88671875" style="26" bestFit="1" customWidth="1"/>
    <col min="6" max="6" width="15.33203125" style="26" bestFit="1" customWidth="1"/>
    <col min="7" max="7" width="17.44140625" style="26" bestFit="1" customWidth="1"/>
    <col min="8" max="8" width="23.109375" style="26" bestFit="1" customWidth="1"/>
    <col min="9" max="16384" width="8.88671875" style="26"/>
  </cols>
  <sheetData>
    <row r="1" spans="1:8" hidden="1" x14ac:dyDescent="0.7">
      <c r="B1" s="138"/>
      <c r="C1" s="138" t="s">
        <v>607</v>
      </c>
      <c r="D1" s="138" t="s">
        <v>607</v>
      </c>
      <c r="E1" s="138" t="s">
        <v>607</v>
      </c>
      <c r="F1" s="138" t="s">
        <v>607</v>
      </c>
      <c r="G1" s="138" t="s">
        <v>607</v>
      </c>
      <c r="H1" s="138" t="s">
        <v>607</v>
      </c>
    </row>
    <row r="2" spans="1:8" hidden="1" x14ac:dyDescent="0.7">
      <c r="B2" s="138"/>
      <c r="C2" s="138" t="s">
        <v>608</v>
      </c>
      <c r="D2" s="138" t="s">
        <v>609</v>
      </c>
      <c r="E2" s="138" t="s">
        <v>610</v>
      </c>
      <c r="F2" s="138" t="s">
        <v>611</v>
      </c>
      <c r="G2" s="138" t="s">
        <v>612</v>
      </c>
      <c r="H2" s="138" t="s">
        <v>613</v>
      </c>
    </row>
    <row r="3" spans="1:8" x14ac:dyDescent="0.7">
      <c r="B3" s="129" t="str">
        <f>สทล.!$L$5</f>
        <v/>
      </c>
      <c r="C3" s="129"/>
      <c r="D3" s="129"/>
      <c r="E3" s="129"/>
      <c r="F3" s="129"/>
      <c r="G3" s="129"/>
      <c r="H3" s="129"/>
    </row>
    <row r="4" spans="1:8" ht="73.8" x14ac:dyDescent="0.7">
      <c r="B4" s="133" t="s">
        <v>600</v>
      </c>
      <c r="C4" s="134" t="s">
        <v>599</v>
      </c>
      <c r="D4" s="133" t="s">
        <v>601</v>
      </c>
      <c r="E4" s="133" t="s">
        <v>605</v>
      </c>
      <c r="F4" s="133" t="s">
        <v>604</v>
      </c>
      <c r="G4" s="133" t="s">
        <v>602</v>
      </c>
      <c r="H4" s="133" t="s">
        <v>603</v>
      </c>
    </row>
    <row r="5" spans="1:8" x14ac:dyDescent="0.7">
      <c r="A5" s="139" t="s">
        <v>614</v>
      </c>
      <c r="B5" s="128" t="str">
        <f ca="1">IFERROR(IF(C5&lt;&gt;"",COUNTIF($C$5:C5,"?*"),""),"")</f>
        <v/>
      </c>
      <c r="C5" s="137" t="str">
        <f ca="1">IFERROR(IF($A5&amp;C$1&lt;&gt;"",INDIRECT($A5&amp;C$2),""),"")</f>
        <v/>
      </c>
      <c r="D5" s="136" t="str">
        <f t="shared" ref="D5:H15" ca="1" si="0">IFERROR(IF($A5&amp;D$1&lt;&gt;"",INDIRECT($A5&amp;D$2),""),"")</f>
        <v/>
      </c>
      <c r="E5" s="136" t="str">
        <f t="shared" ca="1" si="0"/>
        <v/>
      </c>
      <c r="F5" s="136" t="str">
        <f t="shared" ca="1" si="0"/>
        <v/>
      </c>
      <c r="G5" s="136" t="str">
        <f t="shared" ca="1" si="0"/>
        <v/>
      </c>
      <c r="H5" s="135" t="str">
        <f t="shared" ca="1" si="0"/>
        <v/>
      </c>
    </row>
    <row r="6" spans="1:8" x14ac:dyDescent="0.7">
      <c r="A6" s="139" t="s">
        <v>606</v>
      </c>
      <c r="B6" s="128" t="str">
        <f ca="1">IFERROR(IF(C6&lt;&gt;"",COUNTIF($C$5:C6,"?*"),""),"")</f>
        <v/>
      </c>
      <c r="C6" s="137" t="str">
        <f t="shared" ref="C6:C15" ca="1" si="1">IFERROR(IF($A6&amp;C$1&lt;&gt;"",INDIRECT($A6&amp;C$2),""),"")</f>
        <v/>
      </c>
      <c r="D6" s="136" t="str">
        <f t="shared" ca="1" si="0"/>
        <v/>
      </c>
      <c r="E6" s="136" t="str">
        <f t="shared" ca="1" si="0"/>
        <v/>
      </c>
      <c r="F6" s="136" t="str">
        <f t="shared" ca="1" si="0"/>
        <v/>
      </c>
      <c r="G6" s="136" t="str">
        <f t="shared" ca="1" si="0"/>
        <v/>
      </c>
      <c r="H6" s="135" t="str">
        <f t="shared" ca="1" si="0"/>
        <v/>
      </c>
    </row>
    <row r="7" spans="1:8" x14ac:dyDescent="0.7">
      <c r="A7" s="139" t="s">
        <v>615</v>
      </c>
      <c r="B7" s="128" t="str">
        <f ca="1">IFERROR(IF(C7&lt;&gt;"",COUNTIF($C$5:C7,"?*"),""),"")</f>
        <v/>
      </c>
      <c r="C7" s="137" t="str">
        <f t="shared" ca="1" si="1"/>
        <v/>
      </c>
      <c r="D7" s="136" t="str">
        <f t="shared" ca="1" si="0"/>
        <v/>
      </c>
      <c r="E7" s="136" t="str">
        <f t="shared" ca="1" si="0"/>
        <v/>
      </c>
      <c r="F7" s="136" t="str">
        <f t="shared" ca="1" si="0"/>
        <v/>
      </c>
      <c r="G7" s="136" t="str">
        <f t="shared" ca="1" si="0"/>
        <v/>
      </c>
      <c r="H7" s="135" t="str">
        <f t="shared" ca="1" si="0"/>
        <v/>
      </c>
    </row>
    <row r="8" spans="1:8" x14ac:dyDescent="0.7">
      <c r="A8" s="139" t="s">
        <v>616</v>
      </c>
      <c r="B8" s="128" t="str">
        <f ca="1">IFERROR(IF(C8&lt;&gt;"",COUNTIF($C$5:C8,"?*"),""),"")</f>
        <v/>
      </c>
      <c r="C8" s="137" t="str">
        <f t="shared" ca="1" si="1"/>
        <v/>
      </c>
      <c r="D8" s="136" t="str">
        <f t="shared" ca="1" si="0"/>
        <v/>
      </c>
      <c r="E8" s="136" t="str">
        <f t="shared" ca="1" si="0"/>
        <v/>
      </c>
      <c r="F8" s="136" t="str">
        <f t="shared" ca="1" si="0"/>
        <v/>
      </c>
      <c r="G8" s="136" t="str">
        <f t="shared" ca="1" si="0"/>
        <v/>
      </c>
      <c r="H8" s="135" t="str">
        <f t="shared" ca="1" si="0"/>
        <v/>
      </c>
    </row>
    <row r="9" spans="1:8" x14ac:dyDescent="0.7">
      <c r="A9" s="139" t="s">
        <v>617</v>
      </c>
      <c r="B9" s="128" t="str">
        <f ca="1">IFERROR(IF(C9&lt;&gt;"",COUNTIF($C$5:C9,"?*"),""),"")</f>
        <v/>
      </c>
      <c r="C9" s="137" t="str">
        <f t="shared" ca="1" si="1"/>
        <v/>
      </c>
      <c r="D9" s="136" t="str">
        <f t="shared" ca="1" si="0"/>
        <v/>
      </c>
      <c r="E9" s="136" t="str">
        <f t="shared" ca="1" si="0"/>
        <v/>
      </c>
      <c r="F9" s="136" t="str">
        <f t="shared" ca="1" si="0"/>
        <v/>
      </c>
      <c r="G9" s="136" t="str">
        <f t="shared" ca="1" si="0"/>
        <v/>
      </c>
      <c r="H9" s="135" t="str">
        <f t="shared" ca="1" si="0"/>
        <v/>
      </c>
    </row>
    <row r="10" spans="1:8" x14ac:dyDescent="0.7">
      <c r="A10" s="139" t="s">
        <v>618</v>
      </c>
      <c r="B10" s="128" t="str">
        <f ca="1">IFERROR(IF(C10&lt;&gt;"",COUNTIF($C$5:C10,"?*"),""),"")</f>
        <v/>
      </c>
      <c r="C10" s="137" t="str">
        <f t="shared" ca="1" si="1"/>
        <v/>
      </c>
      <c r="D10" s="136" t="str">
        <f t="shared" ca="1" si="0"/>
        <v/>
      </c>
      <c r="E10" s="136" t="str">
        <f t="shared" ca="1" si="0"/>
        <v/>
      </c>
      <c r="F10" s="136" t="str">
        <f t="shared" ca="1" si="0"/>
        <v/>
      </c>
      <c r="G10" s="136" t="str">
        <f t="shared" ca="1" si="0"/>
        <v/>
      </c>
      <c r="H10" s="135" t="str">
        <f t="shared" ca="1" si="0"/>
        <v/>
      </c>
    </row>
    <row r="11" spans="1:8" x14ac:dyDescent="0.7">
      <c r="A11" s="139" t="s">
        <v>619</v>
      </c>
      <c r="B11" s="128" t="str">
        <f ca="1">IFERROR(IF(C11&lt;&gt;"",COUNTIF($C$5:C11,"?*"),""),"")</f>
        <v/>
      </c>
      <c r="C11" s="137" t="str">
        <f t="shared" ca="1" si="1"/>
        <v/>
      </c>
      <c r="D11" s="136" t="str">
        <f t="shared" ca="1" si="0"/>
        <v/>
      </c>
      <c r="E11" s="136" t="str">
        <f t="shared" ca="1" si="0"/>
        <v/>
      </c>
      <c r="F11" s="136" t="str">
        <f t="shared" ca="1" si="0"/>
        <v/>
      </c>
      <c r="G11" s="136" t="str">
        <f t="shared" ca="1" si="0"/>
        <v/>
      </c>
      <c r="H11" s="135" t="str">
        <f t="shared" ca="1" si="0"/>
        <v/>
      </c>
    </row>
    <row r="12" spans="1:8" x14ac:dyDescent="0.7">
      <c r="A12" s="139" t="s">
        <v>620</v>
      </c>
      <c r="B12" s="128" t="str">
        <f ca="1">IFERROR(IF(C12&lt;&gt;"",COUNTIF($C$5:C12,"?*"),""),"")</f>
        <v/>
      </c>
      <c r="C12" s="137" t="str">
        <f t="shared" ca="1" si="1"/>
        <v/>
      </c>
      <c r="D12" s="136" t="str">
        <f t="shared" ca="1" si="0"/>
        <v/>
      </c>
      <c r="E12" s="136" t="str">
        <f t="shared" ca="1" si="0"/>
        <v/>
      </c>
      <c r="F12" s="136" t="str">
        <f t="shared" ca="1" si="0"/>
        <v/>
      </c>
      <c r="G12" s="136" t="str">
        <f t="shared" ca="1" si="0"/>
        <v/>
      </c>
      <c r="H12" s="135" t="str">
        <f t="shared" ca="1" si="0"/>
        <v/>
      </c>
    </row>
    <row r="13" spans="1:8" x14ac:dyDescent="0.7">
      <c r="A13" s="139" t="s">
        <v>621</v>
      </c>
      <c r="B13" s="128" t="str">
        <f ca="1">IFERROR(IF(C13&lt;&gt;"",COUNTIF($C$5:C13,"?*"),""),"")</f>
        <v/>
      </c>
      <c r="C13" s="137" t="str">
        <f t="shared" ca="1" si="1"/>
        <v/>
      </c>
      <c r="D13" s="136" t="str">
        <f t="shared" ca="1" si="0"/>
        <v/>
      </c>
      <c r="E13" s="136" t="str">
        <f t="shared" ca="1" si="0"/>
        <v/>
      </c>
      <c r="F13" s="136" t="str">
        <f t="shared" ca="1" si="0"/>
        <v/>
      </c>
      <c r="G13" s="136" t="str">
        <f t="shared" ca="1" si="0"/>
        <v/>
      </c>
      <c r="H13" s="135" t="str">
        <f t="shared" ca="1" si="0"/>
        <v/>
      </c>
    </row>
    <row r="14" spans="1:8" x14ac:dyDescent="0.7">
      <c r="A14" s="139" t="s">
        <v>622</v>
      </c>
      <c r="B14" s="128" t="str">
        <f ca="1">IFERROR(IF(C14&lt;&gt;"",COUNTIF($C$5:C14,"?*"),""),"")</f>
        <v/>
      </c>
      <c r="C14" s="137" t="str">
        <f t="shared" ca="1" si="1"/>
        <v/>
      </c>
      <c r="D14" s="136" t="str">
        <f t="shared" ca="1" si="0"/>
        <v/>
      </c>
      <c r="E14" s="136" t="str">
        <f t="shared" ca="1" si="0"/>
        <v/>
      </c>
      <c r="F14" s="136" t="str">
        <f t="shared" ca="1" si="0"/>
        <v/>
      </c>
      <c r="G14" s="136" t="str">
        <f t="shared" ca="1" si="0"/>
        <v/>
      </c>
      <c r="H14" s="135" t="str">
        <f t="shared" ca="1" si="0"/>
        <v/>
      </c>
    </row>
    <row r="15" spans="1:8" x14ac:dyDescent="0.7">
      <c r="A15" s="139" t="s">
        <v>623</v>
      </c>
      <c r="B15" s="128" t="str">
        <f ca="1">IFERROR(IF(C15&lt;&gt;"",COUNTIF($C$5:C15,"?*"),""),"")</f>
        <v/>
      </c>
      <c r="C15" s="137" t="str">
        <f t="shared" ca="1" si="1"/>
        <v/>
      </c>
      <c r="D15" s="136" t="str">
        <f t="shared" ca="1" si="0"/>
        <v/>
      </c>
      <c r="E15" s="136" t="str">
        <f t="shared" ca="1" si="0"/>
        <v/>
      </c>
      <c r="F15" s="136" t="str">
        <f t="shared" ca="1" si="0"/>
        <v/>
      </c>
      <c r="G15" s="136" t="str">
        <f t="shared" ca="1" si="0"/>
        <v/>
      </c>
      <c r="H15" s="135" t="str">
        <f ca="1">IFERROR(IF($A15&amp;H$1&lt;&gt;"",INDIRECT($A15&amp;H$2),""),"")</f>
        <v/>
      </c>
    </row>
    <row r="16" spans="1:8" x14ac:dyDescent="0.7">
      <c r="B16" s="130" t="str">
        <f ca="1">"รวม  "&amp;COUNTIF(C5:C15,"?*")&amp;"  หน่วยงาน"</f>
        <v>รวม  0  หน่วยงาน</v>
      </c>
      <c r="C16" s="130"/>
      <c r="D16" s="131">
        <f ca="1">SUBTOTAL(109,D5:D15)</f>
        <v>0</v>
      </c>
      <c r="E16" s="131">
        <f ca="1">SUBTOTAL(109,E5:E15)</f>
        <v>0</v>
      </c>
      <c r="F16" s="131">
        <f ca="1">SUBTOTAL(109,F5:F15)</f>
        <v>0</v>
      </c>
      <c r="G16" s="131">
        <f ca="1">SUBTOTAL(109,G5:G15)</f>
        <v>0</v>
      </c>
      <c r="H16" s="132" t="str">
        <f ca="1">IFERROR(G16/F16*100,"")</f>
        <v/>
      </c>
    </row>
  </sheetData>
  <sheetProtection password="CF7A" sheet="1" objects="1" scenarios="1"/>
  <conditionalFormatting sqref="E5:E16">
    <cfRule type="notContainsBlanks" dxfId="7" priority="5">
      <formula>LEN(TRIM(E5))&gt;0</formula>
    </cfRule>
  </conditionalFormatting>
  <conditionalFormatting sqref="G5:G16">
    <cfRule type="notContainsBlanks" dxfId="6" priority="2">
      <formula>LEN(TRIM(G5))&gt;0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&amp;R&amp;"TH SarabunPSK,ธรรมดา"&amp;14แบบฟอร์ม 1</oddHeader>
    <oddFooter>&amp;C&amp;"TH SarabunPSK,ธรรมดา"&amp;14หน้าที่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AB97"/>
  <sheetViews>
    <sheetView showGridLines="0" tabSelected="1" topLeftCell="B1" zoomScale="55" zoomScaleNormal="55" zoomScaleSheetLayoutView="55" workbookViewId="0">
      <selection activeCell="I15" sqref="I15"/>
    </sheetView>
  </sheetViews>
  <sheetFormatPr defaultColWidth="9.109375" defaultRowHeight="24.6" x14ac:dyDescent="0.7"/>
  <cols>
    <col min="1" max="1" width="12" style="26" customWidth="1"/>
    <col min="2" max="2" width="3.88671875" style="26" bestFit="1" customWidth="1"/>
    <col min="3" max="3" width="5.109375" style="37" bestFit="1" customWidth="1"/>
    <col min="4" max="4" width="48.88671875" style="26" bestFit="1" customWidth="1"/>
    <col min="5" max="5" width="13.109375" style="26" customWidth="1"/>
    <col min="6" max="6" width="12" style="26" bestFit="1" customWidth="1"/>
    <col min="7" max="8" width="18" style="26" customWidth="1"/>
    <col min="9" max="9" width="18.33203125" style="34" customWidth="1"/>
    <col min="10" max="10" width="19.88671875" style="26" customWidth="1"/>
    <col min="11" max="11" width="18.33203125" style="26" customWidth="1"/>
    <col min="12" max="12" width="12.44140625" style="34" customWidth="1"/>
    <col min="13" max="13" width="10.6640625" style="37" bestFit="1" customWidth="1"/>
    <col min="14" max="14" width="10.44140625" style="37" customWidth="1"/>
    <col min="15" max="15" width="21" style="37" customWidth="1"/>
    <col min="16" max="16" width="13.44140625" style="37" customWidth="1"/>
    <col min="17" max="17" width="10.6640625" style="37" bestFit="1" customWidth="1"/>
    <col min="18" max="18" width="12.88671875" style="37" customWidth="1"/>
    <col min="19" max="19" width="18.109375" style="37" customWidth="1"/>
    <col min="20" max="20" width="13.33203125" style="37" customWidth="1"/>
    <col min="21" max="21" width="10.6640625" style="37" bestFit="1" customWidth="1"/>
    <col min="22" max="22" width="15.109375" style="26" customWidth="1"/>
    <col min="23" max="23" width="16.88671875" style="37" customWidth="1"/>
    <col min="24" max="24" width="7.5546875" style="26" customWidth="1"/>
    <col min="25" max="25" width="16" style="27" hidden="1" customWidth="1"/>
    <col min="26" max="16384" width="9.109375" style="26"/>
  </cols>
  <sheetData>
    <row r="1" spans="1:25" ht="27" x14ac:dyDescent="0.75">
      <c r="A1" s="192" t="s">
        <v>551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</row>
    <row r="2" spans="1:25" ht="13.5" customHeight="1" x14ac:dyDescent="0.7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5" x14ac:dyDescent="0.7">
      <c r="A3" s="29" t="s">
        <v>419</v>
      </c>
      <c r="C3" s="30"/>
      <c r="D3" s="30"/>
      <c r="E3" s="30"/>
      <c r="F3" s="30"/>
      <c r="G3" s="30"/>
      <c r="H3" s="30"/>
      <c r="I3" s="29"/>
      <c r="J3" s="193" t="s">
        <v>411</v>
      </c>
      <c r="K3" s="193"/>
      <c r="L3" s="193"/>
      <c r="M3" s="193"/>
      <c r="O3" s="193" t="s">
        <v>418</v>
      </c>
      <c r="P3" s="193"/>
      <c r="Q3" s="193"/>
      <c r="R3" s="193"/>
      <c r="S3" s="193"/>
      <c r="Y3" s="63" t="e">
        <f>VLOOKUP($L$4,ข้อมูลหน่วยงาน!$A$3:$I$124,9,0)=$T$11</f>
        <v>#N/A</v>
      </c>
    </row>
    <row r="4" spans="1:25" x14ac:dyDescent="0.7">
      <c r="A4" s="115" t="s">
        <v>577</v>
      </c>
      <c r="C4" s="32"/>
      <c r="D4" s="33"/>
      <c r="E4" s="33"/>
      <c r="F4" s="33"/>
      <c r="G4" s="33"/>
      <c r="H4" s="33"/>
      <c r="I4" s="33"/>
      <c r="J4" s="194" t="s">
        <v>412</v>
      </c>
      <c r="K4" s="194"/>
      <c r="L4" s="195"/>
      <c r="M4" s="195"/>
      <c r="O4" s="199" t="s">
        <v>417</v>
      </c>
      <c r="P4" s="199"/>
      <c r="Q4" s="199"/>
      <c r="R4" s="201" t="str">
        <f>IF(L4&lt;&gt;"",N94+R94+V94,"")</f>
        <v/>
      </c>
      <c r="S4" s="201"/>
      <c r="Y4" s="63" t="e">
        <f>VLOOKUP($L$4,ข้อมูลหน่วยงาน!$A$3:$I$124,9,0)=$P$11</f>
        <v>#N/A</v>
      </c>
    </row>
    <row r="5" spans="1:25" x14ac:dyDescent="0.7">
      <c r="A5" s="32" t="s">
        <v>421</v>
      </c>
      <c r="B5" s="32"/>
      <c r="C5" s="32"/>
      <c r="D5" s="33"/>
      <c r="E5" s="33"/>
      <c r="F5" s="33"/>
      <c r="G5" s="33"/>
      <c r="H5" s="33"/>
      <c r="I5" s="33"/>
      <c r="J5" s="194" t="s">
        <v>420</v>
      </c>
      <c r="K5" s="194"/>
      <c r="L5" s="200" t="str">
        <f>IFERROR(VLOOKUP(L4,ข้อมูลหน่วยงาน!$A$3:$H$124,2,0),"")</f>
        <v/>
      </c>
      <c r="M5" s="200"/>
      <c r="O5" s="199" t="s">
        <v>550</v>
      </c>
      <c r="P5" s="199"/>
      <c r="Q5" s="199"/>
      <c r="R5" s="203" t="str">
        <f>IFERROR(R4/L7*100,"")</f>
        <v/>
      </c>
      <c r="S5" s="203"/>
      <c r="Y5" s="50" t="b">
        <f>I15="รายเดือน"</f>
        <v>0</v>
      </c>
    </row>
    <row r="6" spans="1:25" x14ac:dyDescent="0.7">
      <c r="A6" s="31" t="s">
        <v>422</v>
      </c>
      <c r="B6" s="32"/>
      <c r="C6" s="32"/>
      <c r="D6" s="33"/>
      <c r="E6" s="33"/>
      <c r="F6" s="33"/>
      <c r="G6" s="33"/>
      <c r="H6" s="33"/>
      <c r="I6" s="33"/>
      <c r="J6" s="194" t="s">
        <v>414</v>
      </c>
      <c r="K6" s="194"/>
      <c r="L6" s="202" t="str">
        <f>IFERROR(VLOOKUP(L4,ข้อมูลหน่วยงาน!$A$3:$H$124,3,0),"")</f>
        <v/>
      </c>
      <c r="M6" s="202"/>
      <c r="R6" s="36"/>
    </row>
    <row r="7" spans="1:25" x14ac:dyDescent="0.7">
      <c r="A7" s="31" t="s">
        <v>553</v>
      </c>
      <c r="B7" s="31"/>
      <c r="C7" s="31"/>
      <c r="D7" s="35"/>
      <c r="E7" s="35"/>
      <c r="F7" s="35"/>
      <c r="G7" s="35"/>
      <c r="H7" s="35"/>
      <c r="I7" s="88"/>
      <c r="J7" s="197" t="s">
        <v>415</v>
      </c>
      <c r="K7" s="197"/>
      <c r="L7" s="198" t="str">
        <f>IFERROR(VLOOKUP(L4,ข้อมูลหน่วยงาน!$A$3:$H$124,4,0),"")</f>
        <v/>
      </c>
      <c r="M7" s="198"/>
      <c r="R7" s="26"/>
    </row>
    <row r="8" spans="1:25" x14ac:dyDescent="0.7">
      <c r="A8" s="31" t="s">
        <v>594</v>
      </c>
      <c r="B8" s="31"/>
      <c r="C8" s="31"/>
      <c r="D8" s="35"/>
      <c r="E8" s="35"/>
      <c r="F8" s="35"/>
      <c r="G8" s="35"/>
      <c r="H8" s="35"/>
      <c r="I8" s="88"/>
      <c r="J8" s="197" t="s">
        <v>416</v>
      </c>
      <c r="K8" s="197"/>
      <c r="L8" s="198" t="str">
        <f>IFERROR(VLOOKUP(L4,ข้อมูลหน่วยงาน!$A$3:$H$124,8,0),"")</f>
        <v/>
      </c>
      <c r="M8" s="198"/>
      <c r="R8" s="26"/>
    </row>
    <row r="9" spans="1:25" s="35" customFormat="1" x14ac:dyDescent="0.7">
      <c r="A9" s="35" t="s">
        <v>595</v>
      </c>
      <c r="C9" s="38"/>
      <c r="I9" s="88"/>
      <c r="L9" s="88"/>
      <c r="M9" s="38"/>
      <c r="N9" s="38"/>
      <c r="O9" s="38"/>
      <c r="P9" s="38"/>
      <c r="Q9" s="38"/>
      <c r="R9" s="39"/>
      <c r="Y9" s="41"/>
    </row>
    <row r="10" spans="1:25" s="35" customFormat="1" x14ac:dyDescent="0.7">
      <c r="A10" s="26" t="s">
        <v>582</v>
      </c>
      <c r="C10" s="38"/>
      <c r="I10" s="88"/>
      <c r="L10" s="88"/>
      <c r="M10" s="38"/>
      <c r="N10" s="38"/>
      <c r="O10" s="38"/>
      <c r="P10" s="38"/>
      <c r="Q10" s="38"/>
      <c r="R10" s="39"/>
      <c r="S10" s="40"/>
      <c r="T10" s="40"/>
      <c r="U10" s="38"/>
      <c r="W10" s="38"/>
      <c r="Y10" s="41"/>
    </row>
    <row r="11" spans="1:25" s="44" customFormat="1" ht="75" customHeight="1" x14ac:dyDescent="0.25">
      <c r="A11" s="178" t="s">
        <v>399</v>
      </c>
      <c r="B11" s="178" t="s">
        <v>401</v>
      </c>
      <c r="C11" s="190" t="s">
        <v>272</v>
      </c>
      <c r="D11" s="190" t="s">
        <v>273</v>
      </c>
      <c r="E11" s="179" t="s">
        <v>576</v>
      </c>
      <c r="F11" s="179" t="s">
        <v>596</v>
      </c>
      <c r="G11" s="182" t="s">
        <v>597</v>
      </c>
      <c r="H11" s="183"/>
      <c r="I11" s="184" t="s">
        <v>586</v>
      </c>
      <c r="J11" s="184"/>
      <c r="K11" s="184"/>
      <c r="L11" s="191" t="s">
        <v>398</v>
      </c>
      <c r="M11" s="191"/>
      <c r="N11" s="191"/>
      <c r="O11" s="191"/>
      <c r="P11" s="149" t="s">
        <v>397</v>
      </c>
      <c r="Q11" s="150"/>
      <c r="R11" s="150"/>
      <c r="S11" s="151"/>
      <c r="T11" s="159" t="s">
        <v>0</v>
      </c>
      <c r="U11" s="159"/>
      <c r="V11" s="159"/>
      <c r="W11" s="159"/>
      <c r="X11" s="42"/>
      <c r="Y11" s="43"/>
    </row>
    <row r="12" spans="1:25" ht="48" customHeight="1" x14ac:dyDescent="0.7">
      <c r="A12" s="178"/>
      <c r="B12" s="178"/>
      <c r="C12" s="190"/>
      <c r="D12" s="190"/>
      <c r="E12" s="180"/>
      <c r="F12" s="180"/>
      <c r="G12" s="179" t="s">
        <v>584</v>
      </c>
      <c r="H12" s="179" t="s">
        <v>585</v>
      </c>
      <c r="I12" s="185" t="s">
        <v>598</v>
      </c>
      <c r="J12" s="185" t="s">
        <v>587</v>
      </c>
      <c r="K12" s="187" t="s">
        <v>588</v>
      </c>
      <c r="L12" s="178" t="s">
        <v>565</v>
      </c>
      <c r="M12" s="152" t="s">
        <v>589</v>
      </c>
      <c r="N12" s="153"/>
      <c r="O12" s="154"/>
      <c r="P12" s="178" t="s">
        <v>565</v>
      </c>
      <c r="Q12" s="152" t="s">
        <v>589</v>
      </c>
      <c r="R12" s="153"/>
      <c r="S12" s="154"/>
      <c r="T12" s="178" t="s">
        <v>565</v>
      </c>
      <c r="U12" s="152" t="s">
        <v>589</v>
      </c>
      <c r="V12" s="153"/>
      <c r="W12" s="154"/>
      <c r="X12" s="45"/>
      <c r="Y12" s="46"/>
    </row>
    <row r="13" spans="1:25" ht="46.5" customHeight="1" x14ac:dyDescent="0.7">
      <c r="A13" s="178"/>
      <c r="B13" s="178"/>
      <c r="C13" s="190"/>
      <c r="D13" s="190"/>
      <c r="E13" s="181"/>
      <c r="F13" s="181"/>
      <c r="G13" s="181"/>
      <c r="H13" s="181"/>
      <c r="I13" s="186"/>
      <c r="J13" s="186"/>
      <c r="K13" s="188"/>
      <c r="L13" s="178"/>
      <c r="M13" s="110" t="s">
        <v>396</v>
      </c>
      <c r="N13" s="182" t="s">
        <v>552</v>
      </c>
      <c r="O13" s="189"/>
      <c r="P13" s="178"/>
      <c r="Q13" s="110" t="s">
        <v>396</v>
      </c>
      <c r="R13" s="182" t="s">
        <v>552</v>
      </c>
      <c r="S13" s="189"/>
      <c r="T13" s="178"/>
      <c r="U13" s="110" t="s">
        <v>396</v>
      </c>
      <c r="V13" s="182" t="s">
        <v>552</v>
      </c>
      <c r="W13" s="189"/>
      <c r="X13" s="45"/>
      <c r="Y13" s="46"/>
    </row>
    <row r="14" spans="1:25" x14ac:dyDescent="0.7">
      <c r="A14" s="80" t="s">
        <v>274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86"/>
      <c r="X14" s="47"/>
      <c r="Y14" s="48"/>
    </row>
    <row r="15" spans="1:25" x14ac:dyDescent="0.7">
      <c r="A15" s="168" t="s">
        <v>572</v>
      </c>
      <c r="B15" s="91">
        <v>1</v>
      </c>
      <c r="C15" s="91" t="s">
        <v>48</v>
      </c>
      <c r="D15" s="49" t="s">
        <v>49</v>
      </c>
      <c r="E15" s="50">
        <f>VLOOKUP(สทล.!C15,ข้อมูลเครื่องจักร!$C$4:$I$132,5,0)</f>
        <v>245775.31121166112</v>
      </c>
      <c r="F15" s="87"/>
      <c r="G15" s="50">
        <f>VLOOKUP(สทล.!C15,ข้อมูลเครื่องจักร!$C$4:$I$132,5,0)</f>
        <v>245775.31121166112</v>
      </c>
      <c r="H15" s="50">
        <f>VLOOKUP(สทล.!C15,ข้อมูลเครื่องจักร!$C$4:$I$132,7,0)</f>
        <v>23186.350114307654</v>
      </c>
      <c r="I15" s="111"/>
      <c r="J15" s="84"/>
      <c r="K15" s="50">
        <f>IF(I15="รายปี",G15,H15*J15)</f>
        <v>0</v>
      </c>
      <c r="L15" s="15"/>
      <c r="M15" s="81"/>
      <c r="N15" s="141">
        <f>K15*M15</f>
        <v>0</v>
      </c>
      <c r="O15" s="142"/>
      <c r="P15" s="94">
        <v>1</v>
      </c>
      <c r="Q15" s="81"/>
      <c r="R15" s="92">
        <f>K15*Q15</f>
        <v>0</v>
      </c>
      <c r="S15" s="93"/>
      <c r="T15" s="112">
        <v>1</v>
      </c>
      <c r="U15" s="81"/>
      <c r="V15" s="92">
        <f>K15*U15</f>
        <v>0</v>
      </c>
      <c r="W15" s="93"/>
      <c r="X15" s="47"/>
      <c r="Y15" s="48"/>
    </row>
    <row r="16" spans="1:25" x14ac:dyDescent="0.7">
      <c r="A16" s="169"/>
      <c r="B16" s="158">
        <v>2</v>
      </c>
      <c r="C16" s="91" t="s">
        <v>52</v>
      </c>
      <c r="D16" s="49" t="s">
        <v>53</v>
      </c>
      <c r="E16" s="50">
        <f>VLOOKUP(สทล.!C16,ข้อมูลเครื่องจักร!$C$4:$I$132,5,0)</f>
        <v>261966.11756775816</v>
      </c>
      <c r="F16" s="87" t="s">
        <v>581</v>
      </c>
      <c r="G16" s="50">
        <f>VLOOKUP(สทล.!C16,ข้อมูลเครื่องจักร!$C$4:$I$132,5,0)</f>
        <v>261966.11756775816</v>
      </c>
      <c r="H16" s="50">
        <f>VLOOKUP(สทล.!C16,ข้อมูลเครื่องจักร!$C$4:$I$132,7,0)</f>
        <v>24713.784676203602</v>
      </c>
      <c r="I16" s="87" t="s">
        <v>581</v>
      </c>
      <c r="J16" s="84"/>
      <c r="K16" s="50">
        <f t="shared" ref="K16:K24" si="0">IF(I16="รายปี",G16,H16*J16)</f>
        <v>261966.11756775816</v>
      </c>
      <c r="L16" s="15"/>
      <c r="M16" s="81"/>
      <c r="N16" s="141">
        <f t="shared" ref="N16:N24" si="1">K16*M16</f>
        <v>0</v>
      </c>
      <c r="O16" s="142"/>
      <c r="P16" s="176">
        <v>1</v>
      </c>
      <c r="Q16" s="81"/>
      <c r="R16" s="92">
        <f t="shared" ref="R16:R24" si="2">K16*Q16</f>
        <v>0</v>
      </c>
      <c r="S16" s="93"/>
      <c r="T16" s="112">
        <v>2</v>
      </c>
      <c r="U16" s="81"/>
      <c r="V16" s="92">
        <f t="shared" ref="V16:V24" si="3">K16*U16</f>
        <v>0</v>
      </c>
      <c r="W16" s="93"/>
      <c r="X16" s="47"/>
      <c r="Y16" s="48"/>
    </row>
    <row r="17" spans="1:25" x14ac:dyDescent="0.7">
      <c r="A17" s="169"/>
      <c r="B17" s="158"/>
      <c r="C17" s="91" t="s">
        <v>55</v>
      </c>
      <c r="D17" s="49" t="s">
        <v>56</v>
      </c>
      <c r="E17" s="50">
        <f>VLOOKUP(สทล.!C17,ข้อมูลเครื่องจักร!$C$4:$I$132,5,0)</f>
        <v>316664.24346366781</v>
      </c>
      <c r="F17" s="87" t="s">
        <v>581</v>
      </c>
      <c r="G17" s="50">
        <f>VLOOKUP(สทล.!C17,ข้อมูลเครื่องจักร!$C$4:$I$132,5,0)</f>
        <v>316664.24346366781</v>
      </c>
      <c r="H17" s="50">
        <f>VLOOKUP(สทล.!C17,ข้อมูลเครื่องจักร!$C$4:$I$132,7,0)</f>
        <v>29873.985232421492</v>
      </c>
      <c r="I17" s="87" t="s">
        <v>581</v>
      </c>
      <c r="J17" s="84"/>
      <c r="K17" s="50">
        <f t="shared" si="0"/>
        <v>316664.24346366781</v>
      </c>
      <c r="L17" s="15"/>
      <c r="M17" s="81"/>
      <c r="N17" s="141">
        <f t="shared" si="1"/>
        <v>0</v>
      </c>
      <c r="O17" s="142"/>
      <c r="P17" s="177"/>
      <c r="Q17" s="81"/>
      <c r="R17" s="92">
        <f t="shared" si="2"/>
        <v>0</v>
      </c>
      <c r="S17" s="93"/>
      <c r="T17" s="112">
        <v>1</v>
      </c>
      <c r="U17" s="81"/>
      <c r="V17" s="92">
        <f t="shared" si="3"/>
        <v>0</v>
      </c>
      <c r="W17" s="93"/>
      <c r="X17" s="47"/>
      <c r="Y17" s="48"/>
    </row>
    <row r="18" spans="1:25" x14ac:dyDescent="0.7">
      <c r="A18" s="169"/>
      <c r="B18" s="158">
        <v>3</v>
      </c>
      <c r="C18" s="91" t="s">
        <v>128</v>
      </c>
      <c r="D18" s="49" t="s">
        <v>129</v>
      </c>
      <c r="E18" s="50">
        <f>VLOOKUP(สทล.!C18,ข้อมูลเครื่องจักร!$C$4:$I$132,5,0)</f>
        <v>167628.88719604706</v>
      </c>
      <c r="F18" s="87" t="s">
        <v>581</v>
      </c>
      <c r="G18" s="50">
        <f>VLOOKUP(สทล.!C18,ข้อมูลเครื่องจักร!$C$4:$I$132,5,0)</f>
        <v>167628.88719604706</v>
      </c>
      <c r="H18" s="50">
        <f>VLOOKUP(สทล.!C18,ข้อมูลเครื่องจักร!$C$4:$I$132,7,0)</f>
        <v>15814.045961891232</v>
      </c>
      <c r="I18" s="87" t="s">
        <v>581</v>
      </c>
      <c r="J18" s="84"/>
      <c r="K18" s="50">
        <f t="shared" si="0"/>
        <v>167628.88719604706</v>
      </c>
      <c r="L18" s="15"/>
      <c r="M18" s="81"/>
      <c r="N18" s="141">
        <f t="shared" si="1"/>
        <v>0</v>
      </c>
      <c r="O18" s="142"/>
      <c r="P18" s="176">
        <v>3</v>
      </c>
      <c r="Q18" s="81"/>
      <c r="R18" s="92">
        <f t="shared" si="2"/>
        <v>0</v>
      </c>
      <c r="S18" s="93"/>
      <c r="T18" s="166">
        <v>8</v>
      </c>
      <c r="U18" s="81"/>
      <c r="V18" s="92">
        <f t="shared" si="3"/>
        <v>0</v>
      </c>
      <c r="W18" s="93"/>
      <c r="X18" s="47"/>
      <c r="Y18" s="48"/>
    </row>
    <row r="19" spans="1:25" x14ac:dyDescent="0.7">
      <c r="A19" s="169"/>
      <c r="B19" s="158"/>
      <c r="C19" s="91" t="s">
        <v>131</v>
      </c>
      <c r="D19" s="49" t="s">
        <v>291</v>
      </c>
      <c r="E19" s="50">
        <f>VLOOKUP(สทล.!C19,ข้อมูลเครื่องจักร!$C$4:$I$132,5,0)</f>
        <v>214379.35920662576</v>
      </c>
      <c r="F19" s="87" t="s">
        <v>581</v>
      </c>
      <c r="G19" s="50">
        <f>VLOOKUP(สทล.!C19,ข้อมูลเครื่องจักร!$C$4:$I$132,5,0)</f>
        <v>214379.35920662576</v>
      </c>
      <c r="H19" s="50">
        <f>VLOOKUP(สทล.!C19,ข้อมูลเครื่องจักร!$C$4:$I$132,7,0)</f>
        <v>20224.467849681674</v>
      </c>
      <c r="I19" s="87" t="s">
        <v>581</v>
      </c>
      <c r="J19" s="84"/>
      <c r="K19" s="50">
        <f t="shared" si="0"/>
        <v>214379.35920662576</v>
      </c>
      <c r="L19" s="15"/>
      <c r="M19" s="81"/>
      <c r="N19" s="141">
        <f t="shared" si="1"/>
        <v>0</v>
      </c>
      <c r="O19" s="142"/>
      <c r="P19" s="177"/>
      <c r="Q19" s="81"/>
      <c r="R19" s="92">
        <f t="shared" si="2"/>
        <v>0</v>
      </c>
      <c r="S19" s="93"/>
      <c r="T19" s="167"/>
      <c r="U19" s="81"/>
      <c r="V19" s="92">
        <f t="shared" si="3"/>
        <v>0</v>
      </c>
      <c r="W19" s="93"/>
      <c r="X19" s="47"/>
      <c r="Y19" s="48"/>
    </row>
    <row r="20" spans="1:25" x14ac:dyDescent="0.7">
      <c r="A20" s="169"/>
      <c r="B20" s="158"/>
      <c r="C20" s="91" t="s">
        <v>128</v>
      </c>
      <c r="D20" s="49" t="s">
        <v>555</v>
      </c>
      <c r="E20" s="50">
        <v>0</v>
      </c>
      <c r="F20" s="87" t="s">
        <v>581</v>
      </c>
      <c r="G20" s="50">
        <v>0</v>
      </c>
      <c r="H20" s="50">
        <v>0</v>
      </c>
      <c r="I20" s="87" t="s">
        <v>581</v>
      </c>
      <c r="J20" s="84"/>
      <c r="K20" s="50">
        <f t="shared" si="0"/>
        <v>0</v>
      </c>
      <c r="L20" s="15"/>
      <c r="M20" s="81"/>
      <c r="N20" s="141">
        <f t="shared" si="1"/>
        <v>0</v>
      </c>
      <c r="O20" s="142"/>
      <c r="P20" s="94"/>
      <c r="Q20" s="81"/>
      <c r="R20" s="92">
        <f t="shared" si="2"/>
        <v>0</v>
      </c>
      <c r="S20" s="93"/>
      <c r="T20" s="112">
        <v>2</v>
      </c>
      <c r="U20" s="81"/>
      <c r="V20" s="92">
        <f t="shared" si="3"/>
        <v>0</v>
      </c>
      <c r="W20" s="93"/>
      <c r="X20" s="47"/>
      <c r="Y20" s="48"/>
    </row>
    <row r="21" spans="1:25" x14ac:dyDescent="0.7">
      <c r="A21" s="169"/>
      <c r="B21" s="158">
        <v>4</v>
      </c>
      <c r="C21" s="91" t="s">
        <v>136</v>
      </c>
      <c r="D21" s="49" t="s">
        <v>137</v>
      </c>
      <c r="E21" s="50">
        <f>VLOOKUP(สทล.!C21,ข้อมูลเครื่องจักร!$C$4:$I$132,5,0)</f>
        <v>120696.10179617965</v>
      </c>
      <c r="F21" s="87" t="s">
        <v>581</v>
      </c>
      <c r="G21" s="50">
        <f>VLOOKUP(สทล.!C21,ข้อมูลเครื่องจักร!$C$4:$I$132,5,0)</f>
        <v>120696.10179617965</v>
      </c>
      <c r="H21" s="50">
        <f>VLOOKUP(สทล.!C21,ข้อมูลเครื่องจักร!$C$4:$I$132,7,0)</f>
        <v>11386.424697752796</v>
      </c>
      <c r="I21" s="87" t="s">
        <v>581</v>
      </c>
      <c r="J21" s="84"/>
      <c r="K21" s="50">
        <f t="shared" si="0"/>
        <v>120696.10179617965</v>
      </c>
      <c r="L21" s="196" t="str">
        <f>IFERROR(1*$L$6,"")</f>
        <v/>
      </c>
      <c r="M21" s="82"/>
      <c r="N21" s="141">
        <f t="shared" si="1"/>
        <v>0</v>
      </c>
      <c r="O21" s="142"/>
      <c r="P21" s="160">
        <v>3</v>
      </c>
      <c r="Q21" s="82"/>
      <c r="R21" s="92">
        <f t="shared" si="2"/>
        <v>0</v>
      </c>
      <c r="S21" s="93"/>
      <c r="T21" s="160">
        <v>7</v>
      </c>
      <c r="U21" s="82"/>
      <c r="V21" s="92">
        <f t="shared" si="3"/>
        <v>0</v>
      </c>
      <c r="W21" s="93"/>
      <c r="X21" s="47"/>
      <c r="Y21" s="48"/>
    </row>
    <row r="22" spans="1:25" x14ac:dyDescent="0.7">
      <c r="A22" s="169"/>
      <c r="B22" s="158"/>
      <c r="C22" s="91" t="s">
        <v>141</v>
      </c>
      <c r="D22" s="49" t="s">
        <v>275</v>
      </c>
      <c r="E22" s="50">
        <f>VLOOKUP(สทล.!C22,ข้อมูลเครื่องจักร!$C$4:$I$132,5,0)</f>
        <v>145803.43827299066</v>
      </c>
      <c r="F22" s="87" t="s">
        <v>581</v>
      </c>
      <c r="G22" s="50">
        <f>VLOOKUP(สทล.!C22,ข้อมูลเครื่องจักร!$C$4:$I$132,5,0)</f>
        <v>145803.43827299066</v>
      </c>
      <c r="H22" s="50">
        <f>VLOOKUP(สทล.!C22,ข้อมูลเครื่องจักร!$C$4:$I$132,7,0)</f>
        <v>13755.041346508553</v>
      </c>
      <c r="I22" s="87" t="s">
        <v>581</v>
      </c>
      <c r="J22" s="84"/>
      <c r="K22" s="50">
        <f t="shared" si="0"/>
        <v>145803.43827299066</v>
      </c>
      <c r="L22" s="159"/>
      <c r="M22" s="82"/>
      <c r="N22" s="141">
        <f t="shared" si="1"/>
        <v>0</v>
      </c>
      <c r="O22" s="142"/>
      <c r="P22" s="161"/>
      <c r="Q22" s="82"/>
      <c r="R22" s="92">
        <f t="shared" si="2"/>
        <v>0</v>
      </c>
      <c r="S22" s="93"/>
      <c r="T22" s="161"/>
      <c r="U22" s="82"/>
      <c r="V22" s="92">
        <f t="shared" si="3"/>
        <v>0</v>
      </c>
      <c r="W22" s="93"/>
      <c r="X22" s="47"/>
      <c r="Y22" s="48"/>
    </row>
    <row r="23" spans="1:25" x14ac:dyDescent="0.7">
      <c r="A23" s="169"/>
      <c r="B23" s="158"/>
      <c r="C23" s="91" t="s">
        <v>139</v>
      </c>
      <c r="D23" s="49" t="s">
        <v>276</v>
      </c>
      <c r="E23" s="50">
        <f>VLOOKUP(สทล.!C23,ข้อมูลเครื่องจักร!$C$4:$I$132,5,0)</f>
        <v>166247.98368982246</v>
      </c>
      <c r="F23" s="87" t="s">
        <v>581</v>
      </c>
      <c r="G23" s="50">
        <f>VLOOKUP(สทล.!C23,ข้อมูลเครื่องจักร!$C$4:$I$132,5,0)</f>
        <v>166247.98368982246</v>
      </c>
      <c r="H23" s="50">
        <f>VLOOKUP(สทล.!C23,ข้อมูลเครื่องจักร!$C$4:$I$132,7,0)</f>
        <v>15683.772046209666</v>
      </c>
      <c r="I23" s="87" t="s">
        <v>581</v>
      </c>
      <c r="J23" s="84"/>
      <c r="K23" s="50">
        <f t="shared" si="0"/>
        <v>166247.98368982246</v>
      </c>
      <c r="L23" s="159"/>
      <c r="M23" s="82"/>
      <c r="N23" s="141">
        <f t="shared" si="1"/>
        <v>0</v>
      </c>
      <c r="O23" s="142"/>
      <c r="P23" s="162"/>
      <c r="Q23" s="82"/>
      <c r="R23" s="92">
        <f t="shared" si="2"/>
        <v>0</v>
      </c>
      <c r="S23" s="93"/>
      <c r="T23" s="162"/>
      <c r="U23" s="82"/>
      <c r="V23" s="92">
        <f t="shared" si="3"/>
        <v>0</v>
      </c>
      <c r="W23" s="93"/>
      <c r="X23" s="47"/>
      <c r="Y23" s="48"/>
    </row>
    <row r="24" spans="1:25" x14ac:dyDescent="0.7">
      <c r="A24" s="170"/>
      <c r="B24" s="158"/>
      <c r="C24" s="91" t="s">
        <v>136</v>
      </c>
      <c r="D24" s="49" t="s">
        <v>554</v>
      </c>
      <c r="E24" s="50">
        <v>0</v>
      </c>
      <c r="F24" s="87" t="s">
        <v>581</v>
      </c>
      <c r="G24" s="50">
        <v>0</v>
      </c>
      <c r="H24" s="50">
        <v>0</v>
      </c>
      <c r="I24" s="87" t="s">
        <v>581</v>
      </c>
      <c r="J24" s="84"/>
      <c r="K24" s="50">
        <f t="shared" si="0"/>
        <v>0</v>
      </c>
      <c r="L24" s="16"/>
      <c r="M24" s="83"/>
      <c r="N24" s="141">
        <f t="shared" si="1"/>
        <v>0</v>
      </c>
      <c r="O24" s="142"/>
      <c r="P24" s="95">
        <v>1</v>
      </c>
      <c r="Q24" s="83"/>
      <c r="R24" s="92">
        <f t="shared" si="2"/>
        <v>0</v>
      </c>
      <c r="S24" s="93"/>
      <c r="T24" s="51">
        <v>1</v>
      </c>
      <c r="U24" s="83"/>
      <c r="V24" s="92">
        <f t="shared" si="3"/>
        <v>0</v>
      </c>
      <c r="W24" s="93"/>
      <c r="X24" s="47"/>
      <c r="Y24" s="48"/>
    </row>
    <row r="25" spans="1:25" x14ac:dyDescent="0.7">
      <c r="A25" s="155" t="s">
        <v>311</v>
      </c>
      <c r="B25" s="156"/>
      <c r="C25" s="156"/>
      <c r="D25" s="157"/>
      <c r="E25" s="97"/>
      <c r="F25" s="97"/>
      <c r="G25" s="97"/>
      <c r="H25" s="97"/>
      <c r="I25" s="97"/>
      <c r="J25" s="97"/>
      <c r="K25" s="97"/>
      <c r="L25" s="3">
        <f t="shared" ref="L25:U25" si="4">SUM(L15:L24)</f>
        <v>0</v>
      </c>
      <c r="M25" s="3">
        <f t="shared" si="4"/>
        <v>0</v>
      </c>
      <c r="N25" s="147">
        <f>SUM(N15:O24)</f>
        <v>0</v>
      </c>
      <c r="O25" s="148"/>
      <c r="P25" s="3">
        <f t="shared" si="4"/>
        <v>9</v>
      </c>
      <c r="Q25" s="3">
        <f t="shared" si="4"/>
        <v>0</v>
      </c>
      <c r="R25" s="147">
        <f>SUM(R15:S24)</f>
        <v>0</v>
      </c>
      <c r="S25" s="148"/>
      <c r="T25" s="3">
        <f t="shared" si="4"/>
        <v>22</v>
      </c>
      <c r="U25" s="3">
        <f t="shared" si="4"/>
        <v>0</v>
      </c>
      <c r="V25" s="147">
        <f>SUM(V15:W24)</f>
        <v>0</v>
      </c>
      <c r="W25" s="148"/>
      <c r="X25" s="47"/>
      <c r="Y25" s="48"/>
    </row>
    <row r="26" spans="1:25" x14ac:dyDescent="0.7">
      <c r="A26" s="80" t="s">
        <v>277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86"/>
      <c r="X26" s="47"/>
      <c r="Y26" s="48"/>
    </row>
    <row r="27" spans="1:25" ht="24" customHeight="1" x14ac:dyDescent="0.7">
      <c r="A27" s="163" t="s">
        <v>573</v>
      </c>
      <c r="B27" s="52">
        <v>5</v>
      </c>
      <c r="C27" s="52" t="s">
        <v>3</v>
      </c>
      <c r="D27" s="53" t="s">
        <v>556</v>
      </c>
      <c r="E27" s="50">
        <f>VLOOKUP(สทล.!C27,ข้อมูลเครื่องจักร!$C$4:$I$132,5,0)</f>
        <v>0</v>
      </c>
      <c r="F27" s="87" t="s">
        <v>581</v>
      </c>
      <c r="G27" s="50">
        <f>VLOOKUP(สทล.!C27,ข้อมูลเครื่องจักร!$C$4:$I$132,5,0)</f>
        <v>0</v>
      </c>
      <c r="H27" s="50">
        <f>VLOOKUP(สทล.!C27,ข้อมูลเครื่องจักร!$C$4:$I$132,7,0)</f>
        <v>0</v>
      </c>
      <c r="I27" s="87" t="s">
        <v>581</v>
      </c>
      <c r="J27" s="84"/>
      <c r="K27" s="50">
        <f t="shared" ref="K27:K80" si="5">IF(I27="รายปี",G27,H27*J27)</f>
        <v>0</v>
      </c>
      <c r="L27" s="54"/>
      <c r="M27" s="81"/>
      <c r="N27" s="141">
        <f t="shared" ref="N27:N80" si="6">K27*M27</f>
        <v>0</v>
      </c>
      <c r="O27" s="142"/>
      <c r="P27" s="96">
        <v>1</v>
      </c>
      <c r="Q27" s="81"/>
      <c r="R27" s="92">
        <f t="shared" ref="R27:R80" si="7">K27*Q27</f>
        <v>0</v>
      </c>
      <c r="S27" s="93"/>
      <c r="T27" s="96">
        <v>1</v>
      </c>
      <c r="U27" s="81"/>
      <c r="V27" s="92">
        <f t="shared" ref="V27:V80" si="8">K27*U27</f>
        <v>0</v>
      </c>
      <c r="W27" s="93"/>
      <c r="X27" s="47"/>
      <c r="Y27" s="48"/>
    </row>
    <row r="28" spans="1:25" x14ac:dyDescent="0.7">
      <c r="A28" s="164"/>
      <c r="B28" s="91">
        <v>6</v>
      </c>
      <c r="C28" s="91" t="s">
        <v>9</v>
      </c>
      <c r="D28" s="49" t="s">
        <v>557</v>
      </c>
      <c r="E28" s="50">
        <f>VLOOKUP(สทล.!C28,ข้อมูลเครื่องจักร!$C$4:$I$132,5,0)</f>
        <v>0</v>
      </c>
      <c r="F28" s="87" t="s">
        <v>581</v>
      </c>
      <c r="G28" s="50">
        <f>VLOOKUP(สทล.!C28,ข้อมูลเครื่องจักร!$C$4:$I$132,5,0)</f>
        <v>0</v>
      </c>
      <c r="H28" s="50">
        <f>VLOOKUP(สทล.!C28,ข้อมูลเครื่องจักร!$C$4:$I$132,7,0)</f>
        <v>0</v>
      </c>
      <c r="I28" s="87" t="s">
        <v>581</v>
      </c>
      <c r="J28" s="84"/>
      <c r="K28" s="50">
        <f t="shared" si="5"/>
        <v>0</v>
      </c>
      <c r="L28" s="15"/>
      <c r="M28" s="81"/>
      <c r="N28" s="141">
        <f t="shared" si="6"/>
        <v>0</v>
      </c>
      <c r="O28" s="142"/>
      <c r="P28" s="94">
        <v>1</v>
      </c>
      <c r="Q28" s="81"/>
      <c r="R28" s="92">
        <f t="shared" si="7"/>
        <v>0</v>
      </c>
      <c r="S28" s="93"/>
      <c r="T28" s="94">
        <v>1</v>
      </c>
      <c r="U28" s="81"/>
      <c r="V28" s="92">
        <f t="shared" si="8"/>
        <v>0</v>
      </c>
      <c r="W28" s="93"/>
      <c r="X28" s="47"/>
      <c r="Y28" s="48"/>
    </row>
    <row r="29" spans="1:25" x14ac:dyDescent="0.7">
      <c r="A29" s="164"/>
      <c r="B29" s="91">
        <v>7</v>
      </c>
      <c r="C29" s="91" t="s">
        <v>11</v>
      </c>
      <c r="D29" s="49" t="s">
        <v>278</v>
      </c>
      <c r="E29" s="50">
        <f>VLOOKUP(สทล.!C29,ข้อมูลเครื่องจักร!$C$4:$I$132,5,0)</f>
        <v>7375.2401519607847</v>
      </c>
      <c r="F29" s="87" t="s">
        <v>581</v>
      </c>
      <c r="G29" s="50">
        <f>VLOOKUP(สทล.!C29,ข้อมูลเครื่องจักร!$C$4:$I$132,5,0)</f>
        <v>7375.2401519607847</v>
      </c>
      <c r="H29" s="50">
        <f>VLOOKUP(สทล.!C29,ข้อมูลเครื่องจักร!$C$4:$I$132,7,0)</f>
        <v>695.77737282648911</v>
      </c>
      <c r="I29" s="87" t="s">
        <v>581</v>
      </c>
      <c r="J29" s="84"/>
      <c r="K29" s="50">
        <f t="shared" si="5"/>
        <v>7375.2401519607847</v>
      </c>
      <c r="L29" s="55" t="str">
        <f>IFERROR(5*$L$6,"")</f>
        <v/>
      </c>
      <c r="M29" s="81"/>
      <c r="N29" s="141">
        <f t="shared" si="6"/>
        <v>0</v>
      </c>
      <c r="O29" s="142"/>
      <c r="P29" s="56"/>
      <c r="Q29" s="81"/>
      <c r="R29" s="92">
        <f t="shared" si="7"/>
        <v>0</v>
      </c>
      <c r="S29" s="93"/>
      <c r="T29" s="56"/>
      <c r="U29" s="81"/>
      <c r="V29" s="92">
        <f t="shared" si="8"/>
        <v>0</v>
      </c>
      <c r="W29" s="93"/>
      <c r="X29" s="47"/>
      <c r="Y29" s="48"/>
    </row>
    <row r="30" spans="1:25" x14ac:dyDescent="0.7">
      <c r="A30" s="164"/>
      <c r="B30" s="52">
        <v>8</v>
      </c>
      <c r="C30" s="91" t="s">
        <v>13</v>
      </c>
      <c r="D30" s="49" t="s">
        <v>279</v>
      </c>
      <c r="E30" s="50">
        <f>VLOOKUP(สทล.!C30,ข้อมูลเครื่องจักร!$C$4:$I$132,5,0)</f>
        <v>8330.682848039216</v>
      </c>
      <c r="F30" s="87" t="s">
        <v>581</v>
      </c>
      <c r="G30" s="50">
        <f>VLOOKUP(สทล.!C30,ข้อมูลเครื่องจักร!$C$4:$I$132,5,0)</f>
        <v>8330.682848039216</v>
      </c>
      <c r="H30" s="50">
        <f>VLOOKUP(สทล.!C30,ข้อมูลเครื่องจักร!$C$4:$I$132,7,0)</f>
        <v>785.91347623011472</v>
      </c>
      <c r="I30" s="87" t="s">
        <v>581</v>
      </c>
      <c r="J30" s="84"/>
      <c r="K30" s="50">
        <f t="shared" si="5"/>
        <v>8330.682848039216</v>
      </c>
      <c r="L30" s="55" t="str">
        <f>IFERROR(5*$L$6,"")</f>
        <v/>
      </c>
      <c r="M30" s="81"/>
      <c r="N30" s="141">
        <f t="shared" si="6"/>
        <v>0</v>
      </c>
      <c r="O30" s="142"/>
      <c r="P30" s="56"/>
      <c r="Q30" s="81"/>
      <c r="R30" s="92">
        <f t="shared" si="7"/>
        <v>0</v>
      </c>
      <c r="S30" s="93"/>
      <c r="T30" s="56"/>
      <c r="U30" s="81"/>
      <c r="V30" s="92">
        <f t="shared" si="8"/>
        <v>0</v>
      </c>
      <c r="W30" s="93"/>
      <c r="X30" s="47"/>
      <c r="Y30" s="48"/>
    </row>
    <row r="31" spans="1:25" x14ac:dyDescent="0.7">
      <c r="A31" s="164"/>
      <c r="B31" s="91">
        <v>9</v>
      </c>
      <c r="C31" s="57" t="s">
        <v>24</v>
      </c>
      <c r="D31" s="49" t="s">
        <v>25</v>
      </c>
      <c r="E31" s="50">
        <f>VLOOKUP(สทล.!C31,ข้อมูลเครื่องจักร!$C$4:$I$132,5,0)</f>
        <v>23316.56223454549</v>
      </c>
      <c r="F31" s="50"/>
      <c r="G31" s="50">
        <f>VLOOKUP(สทล.!C31,ข้อมูลเครื่องจักร!$C$4:$I$132,5,0)</f>
        <v>23316.56223454549</v>
      </c>
      <c r="H31" s="50">
        <f>VLOOKUP(สทล.!C31,ข้อมูลเครื่องจักร!$C$4:$I$132,7,0)</f>
        <v>2199.6756825042917</v>
      </c>
      <c r="I31" s="111"/>
      <c r="J31" s="84"/>
      <c r="K31" s="50">
        <f t="shared" si="5"/>
        <v>0</v>
      </c>
      <c r="L31" s="15"/>
      <c r="M31" s="81"/>
      <c r="N31" s="141">
        <f t="shared" si="6"/>
        <v>0</v>
      </c>
      <c r="O31" s="142"/>
      <c r="P31" s="94"/>
      <c r="Q31" s="81"/>
      <c r="R31" s="92">
        <f t="shared" si="7"/>
        <v>0</v>
      </c>
      <c r="S31" s="93"/>
      <c r="T31" s="94">
        <v>1</v>
      </c>
      <c r="U31" s="81"/>
      <c r="V31" s="92">
        <f t="shared" si="8"/>
        <v>0</v>
      </c>
      <c r="W31" s="93"/>
      <c r="X31" s="47"/>
      <c r="Y31" s="48"/>
    </row>
    <row r="32" spans="1:25" x14ac:dyDescent="0.7">
      <c r="A32" s="164"/>
      <c r="B32" s="91">
        <v>10</v>
      </c>
      <c r="C32" s="58" t="s">
        <v>29</v>
      </c>
      <c r="D32" s="49" t="s">
        <v>300</v>
      </c>
      <c r="E32" s="50">
        <f>VLOOKUP(สทล.!C32,ข้อมูลเครื่องจักร!$C$4:$I$132,5,0)</f>
        <v>19637.647891384342</v>
      </c>
      <c r="F32" s="50"/>
      <c r="G32" s="50">
        <f>VLOOKUP(สทล.!C32,ข้อมูลเครื่องจักร!$C$4:$I$132,5,0)</f>
        <v>19637.647891384342</v>
      </c>
      <c r="H32" s="50">
        <f>VLOOKUP(สทล.!C32,ข้อมูลเครื่องจักร!$C$4:$I$132,7,0)</f>
        <v>1852.6082916400323</v>
      </c>
      <c r="I32" s="111"/>
      <c r="J32" s="84"/>
      <c r="K32" s="50">
        <f t="shared" si="5"/>
        <v>0</v>
      </c>
      <c r="L32" s="15"/>
      <c r="M32" s="81"/>
      <c r="N32" s="141">
        <f t="shared" si="6"/>
        <v>0</v>
      </c>
      <c r="O32" s="142"/>
      <c r="P32" s="94">
        <v>1</v>
      </c>
      <c r="Q32" s="81"/>
      <c r="R32" s="92">
        <f t="shared" si="7"/>
        <v>0</v>
      </c>
      <c r="S32" s="93"/>
      <c r="T32" s="94"/>
      <c r="U32" s="81"/>
      <c r="V32" s="92">
        <f t="shared" si="8"/>
        <v>0</v>
      </c>
      <c r="W32" s="93"/>
      <c r="X32" s="47"/>
      <c r="Y32" s="48"/>
    </row>
    <row r="33" spans="1:25" x14ac:dyDescent="0.7">
      <c r="A33" s="164"/>
      <c r="B33" s="52">
        <v>11</v>
      </c>
      <c r="C33" s="58" t="s">
        <v>31</v>
      </c>
      <c r="D33" s="49" t="s">
        <v>32</v>
      </c>
      <c r="E33" s="50">
        <f>VLOOKUP(สทล.!C33,ข้อมูลเครื่องจักร!$C$4:$I$132,5,0)</f>
        <v>13225.402198069547</v>
      </c>
      <c r="F33" s="50"/>
      <c r="G33" s="50">
        <f>VLOOKUP(สทล.!C33,ข้อมูลเครื่องจักร!$C$4:$I$132,5,0)</f>
        <v>13225.402198069547</v>
      </c>
      <c r="H33" s="50">
        <f>VLOOKUP(สทล.!C33,ข้อมูลเครื่องจักร!$C$4:$I$132,7,0)</f>
        <v>1247.6794526480705</v>
      </c>
      <c r="I33" s="111"/>
      <c r="J33" s="84"/>
      <c r="K33" s="50">
        <f t="shared" si="5"/>
        <v>0</v>
      </c>
      <c r="L33" s="15"/>
      <c r="M33" s="82"/>
      <c r="N33" s="141">
        <f t="shared" si="6"/>
        <v>0</v>
      </c>
      <c r="O33" s="142"/>
      <c r="P33" s="94"/>
      <c r="Q33" s="82"/>
      <c r="R33" s="92">
        <f t="shared" si="7"/>
        <v>0</v>
      </c>
      <c r="S33" s="93"/>
      <c r="T33" s="94"/>
      <c r="U33" s="82"/>
      <c r="V33" s="92">
        <f t="shared" si="8"/>
        <v>0</v>
      </c>
      <c r="W33" s="93"/>
      <c r="X33" s="47"/>
      <c r="Y33" s="48"/>
    </row>
    <row r="34" spans="1:25" x14ac:dyDescent="0.7">
      <c r="A34" s="164"/>
      <c r="B34" s="91">
        <v>12</v>
      </c>
      <c r="C34" s="59" t="s">
        <v>39</v>
      </c>
      <c r="D34" s="60" t="s">
        <v>325</v>
      </c>
      <c r="E34" s="50">
        <f>VLOOKUP(สทล.!C34,ข้อมูลเครื่องจักร!$C$4:$I$132,5,0)</f>
        <v>15774.532327611172</v>
      </c>
      <c r="F34" s="50"/>
      <c r="G34" s="50">
        <f>VLOOKUP(สทล.!C34,ข้อมูลเครื่องจักร!$C$4:$I$132,5,0)</f>
        <v>15774.532327611172</v>
      </c>
      <c r="H34" s="50">
        <f>VLOOKUP(สทล.!C34,ข้อมูลเครื่องจักร!$C$4:$I$132,7,0)</f>
        <v>1488.1634271331295</v>
      </c>
      <c r="I34" s="111"/>
      <c r="J34" s="84"/>
      <c r="K34" s="50">
        <f t="shared" si="5"/>
        <v>0</v>
      </c>
      <c r="L34" s="15"/>
      <c r="M34" s="82"/>
      <c r="N34" s="141">
        <f t="shared" si="6"/>
        <v>0</v>
      </c>
      <c r="O34" s="142"/>
      <c r="P34" s="94"/>
      <c r="Q34" s="82"/>
      <c r="R34" s="92">
        <f t="shared" si="7"/>
        <v>0</v>
      </c>
      <c r="S34" s="93"/>
      <c r="T34" s="94"/>
      <c r="U34" s="82"/>
      <c r="V34" s="92">
        <f t="shared" si="8"/>
        <v>0</v>
      </c>
      <c r="W34" s="93"/>
      <c r="X34" s="47"/>
      <c r="Y34" s="48"/>
    </row>
    <row r="35" spans="1:25" x14ac:dyDescent="0.7">
      <c r="A35" s="164"/>
      <c r="B35" s="91">
        <v>13</v>
      </c>
      <c r="C35" s="59" t="s">
        <v>385</v>
      </c>
      <c r="D35" s="60" t="s">
        <v>331</v>
      </c>
      <c r="E35" s="50">
        <f>VLOOKUP(สทล.!C35,ข้อมูลเครื่องจักร!$C$4:$I$132,5,0)</f>
        <v>15602.808675603546</v>
      </c>
      <c r="F35" s="87"/>
      <c r="G35" s="50">
        <f>VLOOKUP(สทล.!C35,ข้อมูลเครื่องจักร!$C$4:$I$132,5,0)</f>
        <v>15602.808675603546</v>
      </c>
      <c r="H35" s="50">
        <f>VLOOKUP(สทล.!C35,ข้อมูลเครื่องจักร!$C$4:$I$132,7,0)</f>
        <v>1471.9630826041082</v>
      </c>
      <c r="I35" s="111"/>
      <c r="J35" s="84"/>
      <c r="K35" s="50">
        <f t="shared" si="5"/>
        <v>0</v>
      </c>
      <c r="L35" s="15"/>
      <c r="M35" s="82"/>
      <c r="N35" s="141">
        <f t="shared" si="6"/>
        <v>0</v>
      </c>
      <c r="O35" s="142"/>
      <c r="P35" s="94"/>
      <c r="Q35" s="82"/>
      <c r="R35" s="92">
        <f t="shared" si="7"/>
        <v>0</v>
      </c>
      <c r="S35" s="93"/>
      <c r="T35" s="94"/>
      <c r="U35" s="82"/>
      <c r="V35" s="92">
        <f t="shared" si="8"/>
        <v>0</v>
      </c>
      <c r="W35" s="93"/>
      <c r="X35" s="47"/>
      <c r="Y35" s="48"/>
    </row>
    <row r="36" spans="1:25" x14ac:dyDescent="0.7">
      <c r="A36" s="164"/>
      <c r="B36" s="52">
        <v>14</v>
      </c>
      <c r="C36" s="91" t="s">
        <v>109</v>
      </c>
      <c r="D36" s="49" t="s">
        <v>110</v>
      </c>
      <c r="E36" s="50">
        <f>VLOOKUP(สทล.!C36,ข้อมูลเครื่องจักร!$C$4:$I$132,5,0)</f>
        <v>7883.5089319773333</v>
      </c>
      <c r="F36" s="87" t="s">
        <v>581</v>
      </c>
      <c r="G36" s="50">
        <f>VLOOKUP(สทล.!C36,ข้อมูลเครื่องจักร!$C$4:$I$132,5,0)</f>
        <v>7883.5089319773333</v>
      </c>
      <c r="H36" s="50">
        <f>VLOOKUP(สทล.!C36,ข้อมูลเครื่องจักร!$C$4:$I$132,7,0)</f>
        <v>743.72725773371076</v>
      </c>
      <c r="I36" s="87" t="s">
        <v>581</v>
      </c>
      <c r="J36" s="84"/>
      <c r="K36" s="50">
        <f t="shared" si="5"/>
        <v>7883.5089319773333</v>
      </c>
      <c r="L36" s="55" t="str">
        <f>IFERROR(1*$L$6,"")</f>
        <v/>
      </c>
      <c r="M36" s="83"/>
      <c r="N36" s="141">
        <f t="shared" si="6"/>
        <v>0</v>
      </c>
      <c r="O36" s="142"/>
      <c r="P36" s="56"/>
      <c r="Q36" s="83"/>
      <c r="R36" s="92">
        <f t="shared" si="7"/>
        <v>0</v>
      </c>
      <c r="S36" s="93"/>
      <c r="T36" s="56"/>
      <c r="U36" s="83"/>
      <c r="V36" s="92">
        <f t="shared" si="8"/>
        <v>0</v>
      </c>
      <c r="W36" s="93"/>
      <c r="X36" s="47"/>
      <c r="Y36" s="48"/>
    </row>
    <row r="37" spans="1:25" x14ac:dyDescent="0.7">
      <c r="A37" s="164"/>
      <c r="B37" s="91">
        <v>15</v>
      </c>
      <c r="C37" s="91" t="s">
        <v>112</v>
      </c>
      <c r="D37" s="49" t="s">
        <v>113</v>
      </c>
      <c r="E37" s="50">
        <f>VLOOKUP(สทล.!C37,ข้อมูลเครื่องจักร!$C$4:$I$132,5,0)</f>
        <v>22137.122861313343</v>
      </c>
      <c r="F37" s="87" t="s">
        <v>581</v>
      </c>
      <c r="G37" s="50">
        <f>VLOOKUP(สทล.!C37,ข้อมูลเครื่องจักร!$C$4:$I$132,5,0)</f>
        <v>22137.122861313343</v>
      </c>
      <c r="H37" s="50">
        <f>VLOOKUP(สทล.!C37,ข้อมูลเครื่องจักร!$C$4:$I$132,7,0)</f>
        <v>2088.4078171050323</v>
      </c>
      <c r="I37" s="87" t="s">
        <v>581</v>
      </c>
      <c r="J37" s="84"/>
      <c r="K37" s="50">
        <f t="shared" si="5"/>
        <v>22137.122861313343</v>
      </c>
      <c r="L37" s="55"/>
      <c r="M37" s="81"/>
      <c r="N37" s="141">
        <f t="shared" si="6"/>
        <v>0</v>
      </c>
      <c r="O37" s="142"/>
      <c r="P37" s="56"/>
      <c r="Q37" s="81"/>
      <c r="R37" s="92">
        <f t="shared" si="7"/>
        <v>0</v>
      </c>
      <c r="S37" s="93"/>
      <c r="T37" s="56"/>
      <c r="U37" s="81"/>
      <c r="V37" s="92">
        <f t="shared" si="8"/>
        <v>0</v>
      </c>
      <c r="W37" s="93"/>
      <c r="X37" s="47"/>
      <c r="Y37" s="48"/>
    </row>
    <row r="38" spans="1:25" x14ac:dyDescent="0.7">
      <c r="A38" s="164"/>
      <c r="B38" s="91">
        <v>16</v>
      </c>
      <c r="C38" s="91" t="s">
        <v>115</v>
      </c>
      <c r="D38" s="49" t="s">
        <v>116</v>
      </c>
      <c r="E38" s="50">
        <f>VLOOKUP(สทล.!C38,ข้อมูลเครื่องจักร!$C$4:$I$132,5,0)</f>
        <v>5284.4043553008632</v>
      </c>
      <c r="F38" s="87" t="s">
        <v>581</v>
      </c>
      <c r="G38" s="50">
        <f>VLOOKUP(สทล.!C38,ข้อมูลเครื่องจักร!$C$4:$I$132,5,0)</f>
        <v>5284.4043553008632</v>
      </c>
      <c r="H38" s="50">
        <f>VLOOKUP(สทล.!C38,ข้อมูลเครื่องจักร!$C$4:$I$132,7,0)</f>
        <v>498.52871276423241</v>
      </c>
      <c r="I38" s="87" t="s">
        <v>581</v>
      </c>
      <c r="J38" s="84"/>
      <c r="K38" s="50">
        <f t="shared" si="5"/>
        <v>5284.4043553008632</v>
      </c>
      <c r="L38" s="55"/>
      <c r="M38" s="81"/>
      <c r="N38" s="141">
        <f t="shared" si="6"/>
        <v>0</v>
      </c>
      <c r="O38" s="142"/>
      <c r="P38" s="56"/>
      <c r="Q38" s="81"/>
      <c r="R38" s="92">
        <f t="shared" si="7"/>
        <v>0</v>
      </c>
      <c r="S38" s="93"/>
      <c r="T38" s="56"/>
      <c r="U38" s="81"/>
      <c r="V38" s="92">
        <f t="shared" si="8"/>
        <v>0</v>
      </c>
      <c r="W38" s="93"/>
      <c r="X38" s="47"/>
      <c r="Y38" s="48"/>
    </row>
    <row r="39" spans="1:25" x14ac:dyDescent="0.7">
      <c r="A39" s="164"/>
      <c r="B39" s="52">
        <v>17</v>
      </c>
      <c r="C39" s="91" t="s">
        <v>118</v>
      </c>
      <c r="D39" s="49" t="s">
        <v>334</v>
      </c>
      <c r="E39" s="50">
        <f>VLOOKUP(สทล.!C39,ข้อมูลเครื่องจักร!$C$4:$I$132,5,0)</f>
        <v>50184.332994773416</v>
      </c>
      <c r="F39" s="50"/>
      <c r="G39" s="50">
        <f>VLOOKUP(สทล.!C39,ข้อมูลเครื่องจักร!$C$4:$I$132,5,0)</f>
        <v>50184.332994773416</v>
      </c>
      <c r="H39" s="50">
        <f>VLOOKUP(สทล.!C39,ข้อมูลเครื่องจักร!$C$4:$I$132,7,0)</f>
        <v>4734.3710372427749</v>
      </c>
      <c r="I39" s="111"/>
      <c r="J39" s="84"/>
      <c r="K39" s="50">
        <f t="shared" si="5"/>
        <v>0</v>
      </c>
      <c r="L39" s="55"/>
      <c r="M39" s="81"/>
      <c r="N39" s="141">
        <f t="shared" si="6"/>
        <v>0</v>
      </c>
      <c r="O39" s="142"/>
      <c r="P39" s="56"/>
      <c r="Q39" s="81"/>
      <c r="R39" s="92">
        <f t="shared" si="7"/>
        <v>0</v>
      </c>
      <c r="S39" s="93"/>
      <c r="T39" s="56"/>
      <c r="U39" s="81"/>
      <c r="V39" s="92">
        <f t="shared" si="8"/>
        <v>0</v>
      </c>
      <c r="W39" s="93"/>
      <c r="X39" s="47"/>
      <c r="Y39" s="48"/>
    </row>
    <row r="40" spans="1:25" x14ac:dyDescent="0.7">
      <c r="A40" s="164"/>
      <c r="B40" s="91">
        <v>18</v>
      </c>
      <c r="C40" s="91" t="s">
        <v>389</v>
      </c>
      <c r="D40" s="49" t="s">
        <v>356</v>
      </c>
      <c r="E40" s="50">
        <f>VLOOKUP(สทล.!C40,ข้อมูลเครื่องจักร!$C$4:$I$132,5,0)</f>
        <v>10233.39032390811</v>
      </c>
      <c r="F40" s="87"/>
      <c r="G40" s="50">
        <f>VLOOKUP(สทล.!C40,ข้อมูลเครื่องจักร!$C$4:$I$132,5,0)</f>
        <v>10233.39032390811</v>
      </c>
      <c r="H40" s="50">
        <f>VLOOKUP(สทล.!C40,ข้อมูลเครื่องจักร!$C$4:$I$132,7,0)</f>
        <v>965.41418150076515</v>
      </c>
      <c r="I40" s="111"/>
      <c r="J40" s="84"/>
      <c r="K40" s="50">
        <f t="shared" si="5"/>
        <v>0</v>
      </c>
      <c r="L40" s="55"/>
      <c r="M40" s="81"/>
      <c r="N40" s="141">
        <f t="shared" si="6"/>
        <v>0</v>
      </c>
      <c r="O40" s="142"/>
      <c r="P40" s="56"/>
      <c r="Q40" s="81"/>
      <c r="R40" s="92">
        <f t="shared" si="7"/>
        <v>0</v>
      </c>
      <c r="S40" s="93"/>
      <c r="T40" s="56"/>
      <c r="U40" s="81"/>
      <c r="V40" s="92">
        <f t="shared" si="8"/>
        <v>0</v>
      </c>
      <c r="W40" s="93"/>
      <c r="X40" s="47"/>
      <c r="Y40" s="48"/>
    </row>
    <row r="41" spans="1:25" x14ac:dyDescent="0.7">
      <c r="A41" s="164"/>
      <c r="B41" s="91">
        <v>19</v>
      </c>
      <c r="C41" s="91" t="s">
        <v>252</v>
      </c>
      <c r="D41" s="49" t="s">
        <v>253</v>
      </c>
      <c r="E41" s="50">
        <f>VLOOKUP(สทล.!C41,ข้อมูลเครื่องจักร!$C$4:$I$132,5,0)</f>
        <v>78443.969277345546</v>
      </c>
      <c r="F41" s="50"/>
      <c r="G41" s="50">
        <f>VLOOKUP(สทล.!C41,ข้อมูลเครื่องจักร!$C$4:$I$132,5,0)</f>
        <v>78443.969277345546</v>
      </c>
      <c r="H41" s="50">
        <f>VLOOKUP(สทล.!C41,ข้อมูลเครื่องจักร!$C$4:$I$132,7,0)</f>
        <v>7400.3744601269382</v>
      </c>
      <c r="I41" s="111"/>
      <c r="J41" s="84"/>
      <c r="K41" s="50">
        <f t="shared" si="5"/>
        <v>0</v>
      </c>
      <c r="L41" s="55"/>
      <c r="M41" s="81"/>
      <c r="N41" s="141">
        <f t="shared" si="6"/>
        <v>0</v>
      </c>
      <c r="O41" s="142"/>
      <c r="P41" s="56"/>
      <c r="Q41" s="81"/>
      <c r="R41" s="92">
        <f t="shared" si="7"/>
        <v>0</v>
      </c>
      <c r="S41" s="93"/>
      <c r="T41" s="56"/>
      <c r="U41" s="81"/>
      <c r="V41" s="92">
        <f t="shared" si="8"/>
        <v>0</v>
      </c>
      <c r="W41" s="93"/>
      <c r="X41" s="47"/>
      <c r="Y41" s="48"/>
    </row>
    <row r="42" spans="1:25" x14ac:dyDescent="0.7">
      <c r="A42" s="164"/>
      <c r="B42" s="52">
        <v>20</v>
      </c>
      <c r="C42" s="91" t="s">
        <v>255</v>
      </c>
      <c r="D42" s="49" t="s">
        <v>377</v>
      </c>
      <c r="E42" s="50">
        <f>VLOOKUP(สทล.!C42,ข้อมูลเครื่องจักร!$C$4:$I$132,5,0)</f>
        <v>175948.86786810108</v>
      </c>
      <c r="F42" s="50"/>
      <c r="G42" s="50">
        <f>VLOOKUP(สทล.!C42,ข้อมูลเครื่องจักร!$C$4:$I$132,5,0)</f>
        <v>175948.86786810108</v>
      </c>
      <c r="H42" s="50">
        <f>VLOOKUP(สทล.!C42,ข้อมูลเครื่องจักร!$C$4:$I$132,7,0)</f>
        <v>16598.94979887746</v>
      </c>
      <c r="I42" s="111"/>
      <c r="J42" s="84"/>
      <c r="K42" s="50">
        <f t="shared" si="5"/>
        <v>0</v>
      </c>
      <c r="L42" s="55"/>
      <c r="M42" s="81"/>
      <c r="N42" s="141">
        <f t="shared" si="6"/>
        <v>0</v>
      </c>
      <c r="O42" s="142"/>
      <c r="P42" s="56"/>
      <c r="Q42" s="81"/>
      <c r="R42" s="92">
        <f t="shared" si="7"/>
        <v>0</v>
      </c>
      <c r="S42" s="93"/>
      <c r="T42" s="56"/>
      <c r="U42" s="81"/>
      <c r="V42" s="92">
        <f t="shared" si="8"/>
        <v>0</v>
      </c>
      <c r="W42" s="93"/>
      <c r="X42" s="47"/>
      <c r="Y42" s="48"/>
    </row>
    <row r="43" spans="1:25" x14ac:dyDescent="0.7">
      <c r="A43" s="164"/>
      <c r="B43" s="91">
        <v>21</v>
      </c>
      <c r="C43" s="91" t="s">
        <v>257</v>
      </c>
      <c r="D43" s="49" t="s">
        <v>258</v>
      </c>
      <c r="E43" s="50">
        <f>VLOOKUP(สทล.!C43,ข้อมูลเครื่องจักร!$C$4:$I$132,5,0)</f>
        <v>8346.1688375247377</v>
      </c>
      <c r="F43" s="50"/>
      <c r="G43" s="50">
        <f>VLOOKUP(สทล.!C43,ข้อมูลเครื่องจักร!$C$4:$I$132,5,0)</f>
        <v>8346.1688375247377</v>
      </c>
      <c r="H43" s="50">
        <f>VLOOKUP(สทล.!C43,ข้อมูลเครื่องจักร!$C$4:$I$132,7,0)</f>
        <v>787.37441863440927</v>
      </c>
      <c r="I43" s="111"/>
      <c r="J43" s="84"/>
      <c r="K43" s="50">
        <f t="shared" si="5"/>
        <v>0</v>
      </c>
      <c r="L43" s="55"/>
      <c r="M43" s="82"/>
      <c r="N43" s="141">
        <f t="shared" si="6"/>
        <v>0</v>
      </c>
      <c r="O43" s="142"/>
      <c r="P43" s="56"/>
      <c r="Q43" s="82"/>
      <c r="R43" s="92">
        <f t="shared" si="7"/>
        <v>0</v>
      </c>
      <c r="S43" s="93"/>
      <c r="T43" s="56"/>
      <c r="U43" s="82"/>
      <c r="V43" s="92">
        <f t="shared" si="8"/>
        <v>0</v>
      </c>
      <c r="W43" s="93"/>
      <c r="X43" s="47"/>
      <c r="Y43" s="48"/>
    </row>
    <row r="44" spans="1:25" x14ac:dyDescent="0.7">
      <c r="A44" s="164"/>
      <c r="B44" s="91">
        <v>22</v>
      </c>
      <c r="C44" s="91" t="s">
        <v>260</v>
      </c>
      <c r="D44" s="49" t="s">
        <v>261</v>
      </c>
      <c r="E44" s="50">
        <f>VLOOKUP(สทล.!C44,ข้อมูลเครื่องจักร!$C$4:$I$132,5,0)</f>
        <v>14456.633639242249</v>
      </c>
      <c r="F44" s="50"/>
      <c r="G44" s="50">
        <f>VLOOKUP(สทล.!C44,ข้อมูลเครื่องจักร!$C$4:$I$132,5,0)</f>
        <v>14456.633639242249</v>
      </c>
      <c r="H44" s="50">
        <f>VLOOKUP(สทล.!C44,ข้อมูลเครื่องจักร!$C$4:$I$132,7,0)</f>
        <v>1363.8333621926652</v>
      </c>
      <c r="I44" s="111"/>
      <c r="J44" s="84"/>
      <c r="K44" s="50">
        <f t="shared" si="5"/>
        <v>0</v>
      </c>
      <c r="L44" s="55"/>
      <c r="M44" s="82"/>
      <c r="N44" s="141">
        <f t="shared" si="6"/>
        <v>0</v>
      </c>
      <c r="O44" s="142"/>
      <c r="P44" s="56"/>
      <c r="Q44" s="82"/>
      <c r="R44" s="92">
        <f t="shared" si="7"/>
        <v>0</v>
      </c>
      <c r="S44" s="93"/>
      <c r="T44" s="56"/>
      <c r="U44" s="82"/>
      <c r="V44" s="92">
        <f t="shared" si="8"/>
        <v>0</v>
      </c>
      <c r="W44" s="93"/>
      <c r="X44" s="47"/>
      <c r="Y44" s="48"/>
    </row>
    <row r="45" spans="1:25" x14ac:dyDescent="0.7">
      <c r="A45" s="164"/>
      <c r="B45" s="52">
        <v>23</v>
      </c>
      <c r="C45" s="91" t="s">
        <v>263</v>
      </c>
      <c r="D45" s="49" t="s">
        <v>264</v>
      </c>
      <c r="E45" s="50">
        <f>VLOOKUP(สทล.!C45,ข้อมูลเครื่องจักร!$C$4:$I$132,5,0)</f>
        <v>13014.484941001083</v>
      </c>
      <c r="F45" s="50"/>
      <c r="G45" s="50">
        <f>VLOOKUP(สทล.!C45,ข้อมูลเครื่องจักร!$C$4:$I$132,5,0)</f>
        <v>13014.484941001083</v>
      </c>
      <c r="H45" s="50">
        <f>VLOOKUP(สทล.!C45,ข้อมูลเครื่องจักร!$C$4:$I$132,7,0)</f>
        <v>1227.7815982076493</v>
      </c>
      <c r="I45" s="111"/>
      <c r="J45" s="84"/>
      <c r="K45" s="50">
        <f t="shared" si="5"/>
        <v>0</v>
      </c>
      <c r="L45" s="55"/>
      <c r="M45" s="82"/>
      <c r="N45" s="141">
        <f t="shared" si="6"/>
        <v>0</v>
      </c>
      <c r="O45" s="142"/>
      <c r="P45" s="56"/>
      <c r="Q45" s="82"/>
      <c r="R45" s="92">
        <f t="shared" si="7"/>
        <v>0</v>
      </c>
      <c r="S45" s="93"/>
      <c r="T45" s="56"/>
      <c r="U45" s="82"/>
      <c r="V45" s="92">
        <f t="shared" si="8"/>
        <v>0</v>
      </c>
      <c r="W45" s="93"/>
      <c r="X45" s="47"/>
      <c r="Y45" s="48"/>
    </row>
    <row r="46" spans="1:25" x14ac:dyDescent="0.7">
      <c r="A46" s="165"/>
      <c r="B46" s="91">
        <v>24</v>
      </c>
      <c r="C46" s="91" t="s">
        <v>266</v>
      </c>
      <c r="D46" s="49" t="s">
        <v>267</v>
      </c>
      <c r="E46" s="50">
        <f>VLOOKUP(สทล.!C46,ข้อมูลเครื่องจักร!$C$4:$I$132,5,0)</f>
        <v>27725.630857625161</v>
      </c>
      <c r="F46" s="50"/>
      <c r="G46" s="50">
        <f>VLOOKUP(สทล.!C46,ข้อมูลเครื่องจักร!$C$4:$I$132,5,0)</f>
        <v>27725.630857625161</v>
      </c>
      <c r="H46" s="50">
        <f>VLOOKUP(สทล.!C46,ข้อมูลเครื่องจักร!$C$4:$I$132,7,0)</f>
        <v>2615.6255526061473</v>
      </c>
      <c r="I46" s="111"/>
      <c r="J46" s="84"/>
      <c r="K46" s="50">
        <f t="shared" si="5"/>
        <v>0</v>
      </c>
      <c r="L46" s="55"/>
      <c r="M46" s="83"/>
      <c r="N46" s="141">
        <f t="shared" si="6"/>
        <v>0</v>
      </c>
      <c r="O46" s="142"/>
      <c r="P46" s="56"/>
      <c r="Q46" s="83"/>
      <c r="R46" s="92">
        <f t="shared" si="7"/>
        <v>0</v>
      </c>
      <c r="S46" s="93"/>
      <c r="T46" s="56"/>
      <c r="U46" s="83"/>
      <c r="V46" s="92">
        <f t="shared" si="8"/>
        <v>0</v>
      </c>
      <c r="W46" s="93"/>
      <c r="X46" s="47"/>
      <c r="Y46" s="48"/>
    </row>
    <row r="47" spans="1:25" ht="24" customHeight="1" x14ac:dyDescent="0.7">
      <c r="A47" s="168" t="s">
        <v>574</v>
      </c>
      <c r="B47" s="52">
        <v>25</v>
      </c>
      <c r="C47" s="57" t="s">
        <v>35</v>
      </c>
      <c r="D47" s="49" t="s">
        <v>558</v>
      </c>
      <c r="E47" s="50">
        <f>VLOOKUP(สทล.!C47,ข้อมูลเครื่องจักร!$C$4:$I$132,5,0)</f>
        <v>0</v>
      </c>
      <c r="F47" s="87" t="s">
        <v>581</v>
      </c>
      <c r="G47" s="50">
        <f>VLOOKUP(สทล.!C47,ข้อมูลเครื่องจักร!$C$4:$I$132,5,0)</f>
        <v>0</v>
      </c>
      <c r="H47" s="50">
        <f>VLOOKUP(สทล.!C47,ข้อมูลเครื่องจักร!$C$4:$I$132,7,0)</f>
        <v>0</v>
      </c>
      <c r="I47" s="87" t="s">
        <v>581</v>
      </c>
      <c r="J47" s="84"/>
      <c r="K47" s="50">
        <f t="shared" si="5"/>
        <v>0</v>
      </c>
      <c r="L47" s="15"/>
      <c r="M47" s="81"/>
      <c r="N47" s="141">
        <f t="shared" si="6"/>
        <v>0</v>
      </c>
      <c r="O47" s="142"/>
      <c r="P47" s="94"/>
      <c r="Q47" s="81"/>
      <c r="R47" s="92">
        <f t="shared" si="7"/>
        <v>0</v>
      </c>
      <c r="S47" s="93"/>
      <c r="T47" s="94">
        <v>1</v>
      </c>
      <c r="U47" s="81"/>
      <c r="V47" s="92">
        <f t="shared" si="8"/>
        <v>0</v>
      </c>
      <c r="W47" s="93"/>
      <c r="X47" s="47"/>
      <c r="Y47" s="48"/>
    </row>
    <row r="48" spans="1:25" x14ac:dyDescent="0.7">
      <c r="A48" s="169"/>
      <c r="B48" s="91">
        <v>26</v>
      </c>
      <c r="C48" s="58" t="s">
        <v>37</v>
      </c>
      <c r="D48" s="49" t="s">
        <v>559</v>
      </c>
      <c r="E48" s="50">
        <f>VLOOKUP(สทล.!C48,ข้อมูลเครื่องจักร!$C$4:$I$132,5,0)</f>
        <v>0</v>
      </c>
      <c r="F48" s="87" t="s">
        <v>581</v>
      </c>
      <c r="G48" s="50">
        <f>VLOOKUP(สทล.!C48,ข้อมูลเครื่องจักร!$C$4:$I$132,5,0)</f>
        <v>0</v>
      </c>
      <c r="H48" s="50">
        <f>VLOOKUP(สทล.!C48,ข้อมูลเครื่องจักร!$C$4:$I$132,7,0)</f>
        <v>0</v>
      </c>
      <c r="I48" s="87" t="s">
        <v>581</v>
      </c>
      <c r="J48" s="84"/>
      <c r="K48" s="50">
        <f t="shared" si="5"/>
        <v>0</v>
      </c>
      <c r="L48" s="15"/>
      <c r="M48" s="81"/>
      <c r="N48" s="141">
        <f t="shared" si="6"/>
        <v>0</v>
      </c>
      <c r="O48" s="142"/>
      <c r="P48" s="94">
        <v>3</v>
      </c>
      <c r="Q48" s="81"/>
      <c r="R48" s="92">
        <f t="shared" si="7"/>
        <v>0</v>
      </c>
      <c r="S48" s="93"/>
      <c r="T48" s="113">
        <v>2</v>
      </c>
      <c r="U48" s="81"/>
      <c r="V48" s="92">
        <f t="shared" si="8"/>
        <v>0</v>
      </c>
      <c r="W48" s="93"/>
      <c r="X48" s="47"/>
      <c r="Y48" s="48"/>
    </row>
    <row r="49" spans="1:28" x14ac:dyDescent="0.7">
      <c r="A49" s="169"/>
      <c r="B49" s="91">
        <v>27</v>
      </c>
      <c r="C49" s="91" t="s">
        <v>78</v>
      </c>
      <c r="D49" s="49" t="s">
        <v>560</v>
      </c>
      <c r="E49" s="50">
        <f>VLOOKUP(สทล.!C49,ข้อมูลเครื่องจักร!$C$4:$I$132,5,0)</f>
        <v>0</v>
      </c>
      <c r="F49" s="87" t="s">
        <v>581</v>
      </c>
      <c r="G49" s="50">
        <f>VLOOKUP(สทล.!C49,ข้อมูลเครื่องจักร!$C$4:$I$132,5,0)</f>
        <v>0</v>
      </c>
      <c r="H49" s="50">
        <f>VLOOKUP(สทล.!C49,ข้อมูลเครื่องจักร!$C$4:$I$132,7,0)</f>
        <v>0</v>
      </c>
      <c r="I49" s="87" t="s">
        <v>581</v>
      </c>
      <c r="J49" s="84"/>
      <c r="K49" s="50">
        <f t="shared" si="5"/>
        <v>0</v>
      </c>
      <c r="L49" s="15"/>
      <c r="M49" s="81"/>
      <c r="N49" s="141">
        <f t="shared" si="6"/>
        <v>0</v>
      </c>
      <c r="O49" s="142"/>
      <c r="P49" s="94">
        <v>1</v>
      </c>
      <c r="Q49" s="81"/>
      <c r="R49" s="92">
        <f t="shared" si="7"/>
        <v>0</v>
      </c>
      <c r="S49" s="93"/>
      <c r="T49" s="113">
        <v>1</v>
      </c>
      <c r="U49" s="81"/>
      <c r="V49" s="92">
        <f t="shared" si="8"/>
        <v>0</v>
      </c>
      <c r="W49" s="93"/>
      <c r="X49" s="47"/>
      <c r="Y49" s="48"/>
      <c r="AB49" s="61"/>
    </row>
    <row r="50" spans="1:28" x14ac:dyDescent="0.7">
      <c r="A50" s="169"/>
      <c r="B50" s="52">
        <v>28</v>
      </c>
      <c r="C50" s="58" t="s">
        <v>60</v>
      </c>
      <c r="D50" s="49" t="s">
        <v>304</v>
      </c>
      <c r="E50" s="50">
        <f>VLOOKUP(สทล.!C50,ข้อมูลเครื่องจักร!$C$4:$I$132,5,0)</f>
        <v>151900.50837801598</v>
      </c>
      <c r="F50" s="50"/>
      <c r="G50" s="50">
        <f>VLOOKUP(สทล.!C50,ข้อมูลเครื่องจักร!$C$4:$I$132,5,0)</f>
        <v>151900.50837801598</v>
      </c>
      <c r="H50" s="50">
        <f>VLOOKUP(สทล.!C50,ข้อมูลเครื่องจักร!$C$4:$I$132,7,0)</f>
        <v>14330.23663943547</v>
      </c>
      <c r="I50" s="111"/>
      <c r="J50" s="84"/>
      <c r="K50" s="50">
        <f t="shared" si="5"/>
        <v>0</v>
      </c>
      <c r="L50" s="15"/>
      <c r="M50" s="81"/>
      <c r="N50" s="141">
        <f t="shared" si="6"/>
        <v>0</v>
      </c>
      <c r="O50" s="142"/>
      <c r="P50" s="159">
        <v>1</v>
      </c>
      <c r="Q50" s="81"/>
      <c r="R50" s="92">
        <f t="shared" si="7"/>
        <v>0</v>
      </c>
      <c r="S50" s="93"/>
      <c r="T50" s="166">
        <v>1</v>
      </c>
      <c r="U50" s="81"/>
      <c r="V50" s="92">
        <f t="shared" si="8"/>
        <v>0</v>
      </c>
      <c r="W50" s="93"/>
      <c r="X50" s="47"/>
      <c r="Y50" s="48"/>
    </row>
    <row r="51" spans="1:28" x14ac:dyDescent="0.7">
      <c r="A51" s="169"/>
      <c r="B51" s="91">
        <v>29</v>
      </c>
      <c r="C51" s="58" t="s">
        <v>58</v>
      </c>
      <c r="D51" s="49" t="s">
        <v>305</v>
      </c>
      <c r="E51" s="50">
        <f>VLOOKUP(สทล.!C51,ข้อมูลเครื่องจักร!$C$4:$I$132,5,0)</f>
        <v>191689.60755340138</v>
      </c>
      <c r="F51" s="50"/>
      <c r="G51" s="50">
        <f>VLOOKUP(สทล.!C51,ข้อมูลเครื่องจักร!$C$4:$I$132,5,0)</f>
        <v>191689.60755340138</v>
      </c>
      <c r="H51" s="50">
        <f>VLOOKUP(สทล.!C51,ข้อมูลเครื่องจักร!$C$4:$I$132,7,0)</f>
        <v>18083.925240886922</v>
      </c>
      <c r="I51" s="111"/>
      <c r="J51" s="84"/>
      <c r="K51" s="50">
        <f t="shared" si="5"/>
        <v>0</v>
      </c>
      <c r="L51" s="15"/>
      <c r="M51" s="81"/>
      <c r="N51" s="141">
        <f t="shared" si="6"/>
        <v>0</v>
      </c>
      <c r="O51" s="142"/>
      <c r="P51" s="159"/>
      <c r="Q51" s="81"/>
      <c r="R51" s="92">
        <f t="shared" si="7"/>
        <v>0</v>
      </c>
      <c r="S51" s="93"/>
      <c r="T51" s="167"/>
      <c r="U51" s="81"/>
      <c r="V51" s="92">
        <f t="shared" si="8"/>
        <v>0</v>
      </c>
      <c r="W51" s="93"/>
      <c r="X51" s="47"/>
      <c r="Y51" s="48"/>
    </row>
    <row r="52" spans="1:28" x14ac:dyDescent="0.7">
      <c r="A52" s="169"/>
      <c r="B52" s="52">
        <v>30</v>
      </c>
      <c r="C52" s="62" t="s">
        <v>50</v>
      </c>
      <c r="D52" s="63" t="s">
        <v>327</v>
      </c>
      <c r="E52" s="50">
        <f>VLOOKUP(สทล.!C52,ข้อมูลเครื่องจักร!$C$4:$I$132,5,0)</f>
        <v>83085.364069316056</v>
      </c>
      <c r="F52" s="50"/>
      <c r="G52" s="50">
        <f>VLOOKUP(สทล.!C52,ข้อมูลเครื่องจักร!$C$4:$I$132,5,0)</f>
        <v>83085.364069316056</v>
      </c>
      <c r="H52" s="50">
        <f>VLOOKUP(สทล.!C52,ข้อมูลเครื่องจักร!$C$4:$I$132,7,0)</f>
        <v>7838.241893331704</v>
      </c>
      <c r="I52" s="111"/>
      <c r="J52" s="84"/>
      <c r="K52" s="50">
        <f t="shared" si="5"/>
        <v>0</v>
      </c>
      <c r="L52" s="15"/>
      <c r="M52" s="81"/>
      <c r="N52" s="141">
        <f t="shared" si="6"/>
        <v>0</v>
      </c>
      <c r="O52" s="142"/>
      <c r="P52" s="94">
        <v>1</v>
      </c>
      <c r="Q52" s="81"/>
      <c r="R52" s="92">
        <f t="shared" si="7"/>
        <v>0</v>
      </c>
      <c r="S52" s="93"/>
      <c r="T52" s="112"/>
      <c r="U52" s="81"/>
      <c r="V52" s="92">
        <f t="shared" si="8"/>
        <v>0</v>
      </c>
      <c r="W52" s="93"/>
      <c r="X52" s="47"/>
      <c r="Y52" s="48"/>
      <c r="AB52" s="61"/>
    </row>
    <row r="53" spans="1:28" x14ac:dyDescent="0.7">
      <c r="A53" s="169"/>
      <c r="B53" s="158">
        <v>40</v>
      </c>
      <c r="C53" s="58" t="s">
        <v>66</v>
      </c>
      <c r="D53" s="49" t="s">
        <v>301</v>
      </c>
      <c r="E53" s="50">
        <f>VLOOKUP(สทล.!C53,ข้อมูลเครื่องจักร!$C$4:$I$132,5,0)</f>
        <v>185721.85769106046</v>
      </c>
      <c r="F53" s="50"/>
      <c r="G53" s="50">
        <f>VLOOKUP(สทล.!C53,ข้อมูลเครื่องจักร!$C$4:$I$132,5,0)</f>
        <v>185721.85769106046</v>
      </c>
      <c r="H53" s="50">
        <f>VLOOKUP(สทล.!C53,ข้อมูลเครื่องจักร!$C$4:$I$132,7,0)</f>
        <v>17520.929970854762</v>
      </c>
      <c r="I53" s="111"/>
      <c r="J53" s="84"/>
      <c r="K53" s="50">
        <f t="shared" si="5"/>
        <v>0</v>
      </c>
      <c r="L53" s="15"/>
      <c r="M53" s="82"/>
      <c r="N53" s="141">
        <f t="shared" si="6"/>
        <v>0</v>
      </c>
      <c r="O53" s="142"/>
      <c r="P53" s="159">
        <v>2</v>
      </c>
      <c r="Q53" s="82"/>
      <c r="R53" s="92">
        <f t="shared" si="7"/>
        <v>0</v>
      </c>
      <c r="S53" s="93"/>
      <c r="T53" s="166">
        <v>1</v>
      </c>
      <c r="U53" s="82"/>
      <c r="V53" s="92">
        <f t="shared" si="8"/>
        <v>0</v>
      </c>
      <c r="W53" s="93"/>
      <c r="X53" s="47"/>
      <c r="Y53" s="48"/>
    </row>
    <row r="54" spans="1:28" x14ac:dyDescent="0.7">
      <c r="A54" s="169"/>
      <c r="B54" s="158"/>
      <c r="C54" s="58" t="s">
        <v>70</v>
      </c>
      <c r="D54" s="49" t="s">
        <v>302</v>
      </c>
      <c r="E54" s="50">
        <f>VLOOKUP(สทล.!C54,ข้อมูลเครื่องจักร!$C$4:$I$132,5,0)</f>
        <v>330586.94407549268</v>
      </c>
      <c r="F54" s="50"/>
      <c r="G54" s="50">
        <f>VLOOKUP(สทล.!C54,ข้อมูลเครื่องจักร!$C$4:$I$132,5,0)</f>
        <v>330586.94407549268</v>
      </c>
      <c r="H54" s="50">
        <f>VLOOKUP(สทล.!C54,ข้อมูลเครื่องจักร!$C$4:$I$132,7,0)</f>
        <v>31187.447554291764</v>
      </c>
      <c r="I54" s="111"/>
      <c r="J54" s="84"/>
      <c r="K54" s="50">
        <f t="shared" si="5"/>
        <v>0</v>
      </c>
      <c r="L54" s="15"/>
      <c r="M54" s="82"/>
      <c r="N54" s="141">
        <f t="shared" si="6"/>
        <v>0</v>
      </c>
      <c r="O54" s="142"/>
      <c r="P54" s="159"/>
      <c r="Q54" s="82"/>
      <c r="R54" s="92">
        <f t="shared" si="7"/>
        <v>0</v>
      </c>
      <c r="S54" s="93"/>
      <c r="T54" s="175"/>
      <c r="U54" s="82"/>
      <c r="V54" s="92">
        <f t="shared" si="8"/>
        <v>0</v>
      </c>
      <c r="W54" s="93"/>
      <c r="X54" s="47"/>
      <c r="Y54" s="48"/>
    </row>
    <row r="55" spans="1:28" x14ac:dyDescent="0.7">
      <c r="A55" s="169"/>
      <c r="B55" s="158"/>
      <c r="C55" s="58" t="s">
        <v>68</v>
      </c>
      <c r="D55" s="49" t="s">
        <v>303</v>
      </c>
      <c r="E55" s="50">
        <f>VLOOKUP(สทล.!C55,ข้อมูลเครื่องจักร!$C$4:$I$132,5,0)</f>
        <v>159266.81990503229</v>
      </c>
      <c r="F55" s="50"/>
      <c r="G55" s="50">
        <f>VLOOKUP(สทล.!C55,ข้อมูลเครื่องจักร!$C$4:$I$132,5,0)</f>
        <v>159266.81990503229</v>
      </c>
      <c r="H55" s="50">
        <f>VLOOKUP(สทล.!C55,ข้อมูลเครื่องจักร!$C$4:$I$132,7,0)</f>
        <v>15025.171689153989</v>
      </c>
      <c r="I55" s="111"/>
      <c r="J55" s="84"/>
      <c r="K55" s="50">
        <f t="shared" si="5"/>
        <v>0</v>
      </c>
      <c r="L55" s="15"/>
      <c r="M55" s="82"/>
      <c r="N55" s="141">
        <f t="shared" si="6"/>
        <v>0</v>
      </c>
      <c r="O55" s="142"/>
      <c r="P55" s="159"/>
      <c r="Q55" s="82"/>
      <c r="R55" s="92">
        <f t="shared" si="7"/>
        <v>0</v>
      </c>
      <c r="S55" s="93"/>
      <c r="T55" s="167"/>
      <c r="U55" s="82"/>
      <c r="V55" s="92">
        <f t="shared" si="8"/>
        <v>0</v>
      </c>
      <c r="W55" s="93"/>
      <c r="X55" s="47"/>
      <c r="Y55" s="48"/>
    </row>
    <row r="56" spans="1:28" x14ac:dyDescent="0.7">
      <c r="A56" s="169"/>
      <c r="B56" s="91">
        <v>41</v>
      </c>
      <c r="C56" s="59" t="s">
        <v>125</v>
      </c>
      <c r="D56" s="60" t="s">
        <v>126</v>
      </c>
      <c r="E56" s="50">
        <f>VLOOKUP(สทล.!C56,ข้อมูลเครื่องจักร!$C$4:$I$132,5,0)</f>
        <v>74915.869483829651</v>
      </c>
      <c r="F56" s="50"/>
      <c r="G56" s="50">
        <f>VLOOKUP(สทล.!C56,ข้อมูลเครื่องจักร!$C$4:$I$132,5,0)</f>
        <v>74915.869483829651</v>
      </c>
      <c r="H56" s="50">
        <f>VLOOKUP(สทล.!C56,ข้อมูลเครื่องจักร!$C$4:$I$132,7,0)</f>
        <v>7067.5348569650614</v>
      </c>
      <c r="I56" s="111"/>
      <c r="J56" s="84"/>
      <c r="K56" s="50">
        <f t="shared" si="5"/>
        <v>0</v>
      </c>
      <c r="L56" s="15"/>
      <c r="M56" s="83"/>
      <c r="N56" s="141">
        <f t="shared" si="6"/>
        <v>0</v>
      </c>
      <c r="O56" s="142"/>
      <c r="P56" s="94"/>
      <c r="Q56" s="83"/>
      <c r="R56" s="92">
        <f t="shared" si="7"/>
        <v>0</v>
      </c>
      <c r="S56" s="93"/>
      <c r="T56" s="64"/>
      <c r="U56" s="83"/>
      <c r="V56" s="92">
        <f t="shared" si="8"/>
        <v>0</v>
      </c>
      <c r="W56" s="93"/>
      <c r="X56" s="47"/>
      <c r="Y56" s="48"/>
    </row>
    <row r="57" spans="1:28" x14ac:dyDescent="0.7">
      <c r="A57" s="169"/>
      <c r="B57" s="91">
        <v>42</v>
      </c>
      <c r="C57" s="91" t="s">
        <v>145</v>
      </c>
      <c r="D57" s="49" t="s">
        <v>146</v>
      </c>
      <c r="E57" s="50">
        <f>VLOOKUP(สทล.!C57,ข้อมูลเครื่องจักร!$C$4:$I$132,5,0)</f>
        <v>270292.67539487424</v>
      </c>
      <c r="F57" s="87" t="s">
        <v>581</v>
      </c>
      <c r="G57" s="50">
        <f>VLOOKUP(สทล.!C57,ข้อมูลเครื่องจักร!$C$4:$I$132,5,0)</f>
        <v>270292.67539487424</v>
      </c>
      <c r="H57" s="50">
        <f>VLOOKUP(สทล.!C57,ข้อมูลเครื่องจักร!$C$4:$I$132,7,0)</f>
        <v>25499.308999516437</v>
      </c>
      <c r="I57" s="87" t="s">
        <v>581</v>
      </c>
      <c r="J57" s="84"/>
      <c r="K57" s="50">
        <f t="shared" si="5"/>
        <v>270292.67539487424</v>
      </c>
      <c r="L57" s="55" t="str">
        <f>IFERROR(1*$L$6,"")</f>
        <v/>
      </c>
      <c r="M57" s="81"/>
      <c r="N57" s="141">
        <f t="shared" si="6"/>
        <v>0</v>
      </c>
      <c r="O57" s="142"/>
      <c r="P57" s="65">
        <v>1</v>
      </c>
      <c r="Q57" s="81"/>
      <c r="R57" s="92">
        <f t="shared" si="7"/>
        <v>0</v>
      </c>
      <c r="S57" s="93"/>
      <c r="T57" s="66">
        <v>1</v>
      </c>
      <c r="U57" s="81"/>
      <c r="V57" s="92">
        <f t="shared" si="8"/>
        <v>0</v>
      </c>
      <c r="W57" s="93"/>
      <c r="X57" s="47"/>
      <c r="Y57" s="48"/>
    </row>
    <row r="58" spans="1:28" x14ac:dyDescent="0.7">
      <c r="A58" s="169"/>
      <c r="B58" s="91">
        <v>43</v>
      </c>
      <c r="C58" s="91" t="s">
        <v>169</v>
      </c>
      <c r="D58" s="49" t="s">
        <v>561</v>
      </c>
      <c r="E58" s="50">
        <f>VLOOKUP(สทล.!C58,ข้อมูลเครื่องจักร!$C$4:$I$132,5,0)</f>
        <v>0</v>
      </c>
      <c r="F58" s="87" t="s">
        <v>581</v>
      </c>
      <c r="G58" s="50">
        <f>VLOOKUP(สทล.!C58,ข้อมูลเครื่องจักร!$C$4:$I$132,5,0)</f>
        <v>0</v>
      </c>
      <c r="H58" s="50">
        <f>VLOOKUP(สทล.!C58,ข้อมูลเครื่องจักร!$C$4:$I$132,7,0)</f>
        <v>0</v>
      </c>
      <c r="I58" s="87" t="s">
        <v>581</v>
      </c>
      <c r="J58" s="84"/>
      <c r="K58" s="50">
        <f t="shared" si="5"/>
        <v>0</v>
      </c>
      <c r="L58" s="15"/>
      <c r="M58" s="81"/>
      <c r="N58" s="141">
        <f t="shared" si="6"/>
        <v>0</v>
      </c>
      <c r="O58" s="142"/>
      <c r="P58" s="94"/>
      <c r="Q58" s="81"/>
      <c r="R58" s="92">
        <f t="shared" si="7"/>
        <v>0</v>
      </c>
      <c r="S58" s="93"/>
      <c r="T58" s="112">
        <v>1</v>
      </c>
      <c r="U58" s="81"/>
      <c r="V58" s="92">
        <f t="shared" si="8"/>
        <v>0</v>
      </c>
      <c r="W58" s="93"/>
      <c r="X58" s="47"/>
      <c r="Y58" s="48"/>
    </row>
    <row r="59" spans="1:28" x14ac:dyDescent="0.7">
      <c r="A59" s="169"/>
      <c r="B59" s="158">
        <v>44</v>
      </c>
      <c r="C59" s="91" t="s">
        <v>186</v>
      </c>
      <c r="D59" s="49" t="s">
        <v>562</v>
      </c>
      <c r="E59" s="50">
        <f>VLOOKUP(สทล.!C59,ข้อมูลเครื่องจักร!$C$4:$I$132,5,0)</f>
        <v>0</v>
      </c>
      <c r="F59" s="87" t="s">
        <v>581</v>
      </c>
      <c r="G59" s="50">
        <f>VLOOKUP(สทล.!C59,ข้อมูลเครื่องจักร!$C$4:$I$132,5,0)</f>
        <v>0</v>
      </c>
      <c r="H59" s="50">
        <f>VLOOKUP(สทล.!C59,ข้อมูลเครื่องจักร!$C$4:$I$132,7,0)</f>
        <v>0</v>
      </c>
      <c r="I59" s="87" t="s">
        <v>581</v>
      </c>
      <c r="J59" s="84"/>
      <c r="K59" s="50">
        <f t="shared" si="5"/>
        <v>0</v>
      </c>
      <c r="L59" s="15"/>
      <c r="M59" s="81"/>
      <c r="N59" s="141">
        <f t="shared" si="6"/>
        <v>0</v>
      </c>
      <c r="O59" s="142"/>
      <c r="P59" s="94"/>
      <c r="Q59" s="81"/>
      <c r="R59" s="92">
        <f t="shared" si="7"/>
        <v>0</v>
      </c>
      <c r="S59" s="93"/>
      <c r="T59" s="166">
        <v>2</v>
      </c>
      <c r="U59" s="81"/>
      <c r="V59" s="92">
        <f t="shared" si="8"/>
        <v>0</v>
      </c>
      <c r="W59" s="93"/>
      <c r="X59" s="47"/>
      <c r="Y59" s="48"/>
    </row>
    <row r="60" spans="1:28" x14ac:dyDescent="0.7">
      <c r="A60" s="169"/>
      <c r="B60" s="158"/>
      <c r="C60" s="91" t="s">
        <v>184</v>
      </c>
      <c r="D60" s="49" t="s">
        <v>563</v>
      </c>
      <c r="E60" s="50">
        <f>VLOOKUP(สทล.!C60,ข้อมูลเครื่องจักร!$C$4:$I$132,5,0)</f>
        <v>0</v>
      </c>
      <c r="F60" s="87" t="s">
        <v>581</v>
      </c>
      <c r="G60" s="50">
        <f>VLOOKUP(สทล.!C60,ข้อมูลเครื่องจักร!$C$4:$I$132,5,0)</f>
        <v>0</v>
      </c>
      <c r="H60" s="50">
        <f>VLOOKUP(สทล.!C60,ข้อมูลเครื่องจักร!$C$4:$I$132,7,0)</f>
        <v>0</v>
      </c>
      <c r="I60" s="87" t="s">
        <v>581</v>
      </c>
      <c r="J60" s="84"/>
      <c r="K60" s="50">
        <f t="shared" si="5"/>
        <v>0</v>
      </c>
      <c r="L60" s="15"/>
      <c r="M60" s="81"/>
      <c r="N60" s="141">
        <f t="shared" si="6"/>
        <v>0</v>
      </c>
      <c r="O60" s="142"/>
      <c r="P60" s="94"/>
      <c r="Q60" s="81"/>
      <c r="R60" s="92">
        <f t="shared" si="7"/>
        <v>0</v>
      </c>
      <c r="S60" s="93"/>
      <c r="T60" s="167"/>
      <c r="U60" s="81"/>
      <c r="V60" s="92">
        <f t="shared" si="8"/>
        <v>0</v>
      </c>
      <c r="W60" s="93"/>
      <c r="X60" s="47"/>
      <c r="Y60" s="48"/>
    </row>
    <row r="61" spans="1:28" x14ac:dyDescent="0.7">
      <c r="A61" s="169"/>
      <c r="B61" s="158">
        <v>45</v>
      </c>
      <c r="C61" s="91" t="s">
        <v>201</v>
      </c>
      <c r="D61" s="49" t="s">
        <v>298</v>
      </c>
      <c r="E61" s="50">
        <f>VLOOKUP(สทล.!C61,ข้อมูลเครื่องจักร!$C$4:$I$132,5,0)</f>
        <v>413687.39131889358</v>
      </c>
      <c r="F61" s="50"/>
      <c r="G61" s="50">
        <f>VLOOKUP(สทล.!C61,ข้อมูลเครื่องจักร!$C$4:$I$132,5,0)</f>
        <v>413687.39131889358</v>
      </c>
      <c r="H61" s="50">
        <f>VLOOKUP(สทล.!C61,ข้อมูลเครื่องจักร!$C$4:$I$132,7,0)</f>
        <v>39027.112388574868</v>
      </c>
      <c r="I61" s="111"/>
      <c r="J61" s="84"/>
      <c r="K61" s="50">
        <f t="shared" si="5"/>
        <v>0</v>
      </c>
      <c r="L61" s="15"/>
      <c r="M61" s="81"/>
      <c r="N61" s="141">
        <f t="shared" si="6"/>
        <v>0</v>
      </c>
      <c r="O61" s="142"/>
      <c r="P61" s="159">
        <v>1</v>
      </c>
      <c r="Q61" s="81"/>
      <c r="R61" s="92">
        <f t="shared" si="7"/>
        <v>0</v>
      </c>
      <c r="S61" s="93"/>
      <c r="T61" s="112">
        <v>1</v>
      </c>
      <c r="U61" s="81"/>
      <c r="V61" s="92">
        <f t="shared" si="8"/>
        <v>0</v>
      </c>
      <c r="W61" s="93"/>
      <c r="X61" s="47"/>
      <c r="Y61" s="48"/>
    </row>
    <row r="62" spans="1:28" x14ac:dyDescent="0.7">
      <c r="A62" s="169"/>
      <c r="B62" s="158"/>
      <c r="C62" s="91" t="s">
        <v>204</v>
      </c>
      <c r="D62" s="49" t="s">
        <v>299</v>
      </c>
      <c r="E62" s="50">
        <f>VLOOKUP(สทล.!C62,ข้อมูลเครื่องจักร!$C$4:$I$132,5,0)</f>
        <v>331551.64733309485</v>
      </c>
      <c r="F62" s="50"/>
      <c r="G62" s="50">
        <f>VLOOKUP(สทล.!C62,ข้อมูลเครื่องจักร!$C$4:$I$132,5,0)</f>
        <v>331551.64733309485</v>
      </c>
      <c r="H62" s="50">
        <f>VLOOKUP(สทล.!C62,ข้อมูลเครื่องจักร!$C$4:$I$132,7,0)</f>
        <v>31278.457295574986</v>
      </c>
      <c r="I62" s="111"/>
      <c r="J62" s="84"/>
      <c r="K62" s="50">
        <f t="shared" si="5"/>
        <v>0</v>
      </c>
      <c r="L62" s="15"/>
      <c r="M62" s="81"/>
      <c r="N62" s="141">
        <f t="shared" si="6"/>
        <v>0</v>
      </c>
      <c r="O62" s="142"/>
      <c r="P62" s="159"/>
      <c r="Q62" s="81"/>
      <c r="R62" s="92">
        <f t="shared" si="7"/>
        <v>0</v>
      </c>
      <c r="S62" s="93"/>
      <c r="T62" s="112"/>
      <c r="U62" s="81"/>
      <c r="V62" s="92">
        <f t="shared" si="8"/>
        <v>0</v>
      </c>
      <c r="W62" s="93"/>
      <c r="X62" s="47"/>
      <c r="Y62" s="48"/>
    </row>
    <row r="63" spans="1:28" x14ac:dyDescent="0.7">
      <c r="A63" s="169"/>
      <c r="B63" s="158"/>
      <c r="C63" s="91" t="s">
        <v>402</v>
      </c>
      <c r="D63" s="49" t="s">
        <v>403</v>
      </c>
      <c r="E63" s="50">
        <f>VLOOKUP(สทล.!C63,ข้อมูลเครื่องจักร!$C$4:$I$132,5,0)</f>
        <v>134017.34955174875</v>
      </c>
      <c r="F63" s="50"/>
      <c r="G63" s="50">
        <f>VLOOKUP(สทล.!C63,ข้อมูลเครื่องจักร!$C$4:$I$132,5,0)</f>
        <v>134017.34955174875</v>
      </c>
      <c r="H63" s="50">
        <f>VLOOKUP(สทล.!C63,ข้อมูลเครื่องจักร!$C$4:$I$132,7,0)</f>
        <v>12643.146184127241</v>
      </c>
      <c r="I63" s="111"/>
      <c r="J63" s="84"/>
      <c r="K63" s="50">
        <f t="shared" si="5"/>
        <v>0</v>
      </c>
      <c r="L63" s="15"/>
      <c r="M63" s="82"/>
      <c r="N63" s="141">
        <f t="shared" si="6"/>
        <v>0</v>
      </c>
      <c r="O63" s="142"/>
      <c r="P63" s="159"/>
      <c r="Q63" s="82"/>
      <c r="R63" s="92">
        <f t="shared" si="7"/>
        <v>0</v>
      </c>
      <c r="S63" s="93"/>
      <c r="T63" s="112">
        <v>1</v>
      </c>
      <c r="U63" s="82"/>
      <c r="V63" s="92">
        <f t="shared" si="8"/>
        <v>0</v>
      </c>
      <c r="W63" s="93"/>
      <c r="X63" s="47"/>
      <c r="Y63" s="48"/>
    </row>
    <row r="64" spans="1:28" x14ac:dyDescent="0.7">
      <c r="A64" s="169"/>
      <c r="B64" s="158">
        <v>46</v>
      </c>
      <c r="C64" s="91" t="s">
        <v>212</v>
      </c>
      <c r="D64" s="49" t="s">
        <v>213</v>
      </c>
      <c r="E64" s="50">
        <f>VLOOKUP(สทล.!C64,ข้อมูลเครื่องจักร!$C$4:$I$132,5,0)</f>
        <v>109501.76988685882</v>
      </c>
      <c r="F64" s="50"/>
      <c r="G64" s="50">
        <f>VLOOKUP(สทล.!C64,ข้อมูลเครื่องจักร!$C$4:$I$132,5,0)</f>
        <v>109501.76988685882</v>
      </c>
      <c r="H64" s="50">
        <f>VLOOKUP(สทล.!C64,ข้อมูลเครื่องจักร!$C$4:$I$132,7,0)</f>
        <v>10330.355649703662</v>
      </c>
      <c r="I64" s="111"/>
      <c r="J64" s="84"/>
      <c r="K64" s="50">
        <f t="shared" si="5"/>
        <v>0</v>
      </c>
      <c r="L64" s="15"/>
      <c r="M64" s="82"/>
      <c r="N64" s="141">
        <f t="shared" si="6"/>
        <v>0</v>
      </c>
      <c r="O64" s="142"/>
      <c r="P64" s="94"/>
      <c r="Q64" s="82"/>
      <c r="R64" s="92">
        <f t="shared" si="7"/>
        <v>0</v>
      </c>
      <c r="S64" s="93"/>
      <c r="T64" s="166">
        <v>1</v>
      </c>
      <c r="U64" s="82"/>
      <c r="V64" s="92">
        <f t="shared" si="8"/>
        <v>0</v>
      </c>
      <c r="W64" s="93"/>
      <c r="X64" s="47"/>
      <c r="Y64" s="48"/>
    </row>
    <row r="65" spans="1:25" x14ac:dyDescent="0.7">
      <c r="A65" s="169"/>
      <c r="B65" s="158"/>
      <c r="C65" s="91" t="s">
        <v>215</v>
      </c>
      <c r="D65" s="49" t="s">
        <v>216</v>
      </c>
      <c r="E65" s="50">
        <f>VLOOKUP(สทล.!C65,ข้อมูลเครื่องจักร!$C$4:$I$132,5,0)</f>
        <v>299710.15072555403</v>
      </c>
      <c r="F65" s="50"/>
      <c r="G65" s="50">
        <f>VLOOKUP(สทล.!C65,ข้อมูลเครื่องจักร!$C$4:$I$132,5,0)</f>
        <v>299710.15072555403</v>
      </c>
      <c r="H65" s="50">
        <f>VLOOKUP(สทล.!C65,ข้อมูลเครื่องจักร!$C$4:$I$132,7,0)</f>
        <v>28274.542521278683</v>
      </c>
      <c r="I65" s="111"/>
      <c r="J65" s="84"/>
      <c r="K65" s="50">
        <f t="shared" si="5"/>
        <v>0</v>
      </c>
      <c r="L65" s="15"/>
      <c r="M65" s="82"/>
      <c r="N65" s="141">
        <f t="shared" si="6"/>
        <v>0</v>
      </c>
      <c r="O65" s="142"/>
      <c r="P65" s="94"/>
      <c r="Q65" s="82"/>
      <c r="R65" s="92">
        <f t="shared" si="7"/>
        <v>0</v>
      </c>
      <c r="S65" s="93"/>
      <c r="T65" s="175"/>
      <c r="U65" s="82"/>
      <c r="V65" s="92">
        <f t="shared" si="8"/>
        <v>0</v>
      </c>
      <c r="W65" s="93"/>
      <c r="X65" s="47"/>
      <c r="Y65" s="48"/>
    </row>
    <row r="66" spans="1:25" x14ac:dyDescent="0.7">
      <c r="A66" s="170"/>
      <c r="B66" s="174"/>
      <c r="C66" s="99" t="s">
        <v>218</v>
      </c>
      <c r="D66" s="67" t="s">
        <v>219</v>
      </c>
      <c r="E66" s="50">
        <f>VLOOKUP(สทล.!C66,ข้อมูลเครื่องจักร!$C$4:$I$132,5,0)</f>
        <v>638538.42814698617</v>
      </c>
      <c r="F66" s="50"/>
      <c r="G66" s="50">
        <f>VLOOKUP(สทล.!C66,ข้อมูลเครื่องจักร!$C$4:$I$132,5,0)</f>
        <v>638538.42814698617</v>
      </c>
      <c r="H66" s="50">
        <f>VLOOKUP(สทล.!C66,ข้อมูลเครื่องจักร!$C$4:$I$132,7,0)</f>
        <v>60239.474353489262</v>
      </c>
      <c r="I66" s="111"/>
      <c r="J66" s="84"/>
      <c r="K66" s="50">
        <f t="shared" si="5"/>
        <v>0</v>
      </c>
      <c r="L66" s="16"/>
      <c r="M66" s="83"/>
      <c r="N66" s="141">
        <f t="shared" si="6"/>
        <v>0</v>
      </c>
      <c r="O66" s="142"/>
      <c r="P66" s="95"/>
      <c r="Q66" s="83"/>
      <c r="R66" s="92">
        <f t="shared" si="7"/>
        <v>0</v>
      </c>
      <c r="S66" s="93"/>
      <c r="T66" s="175"/>
      <c r="U66" s="83"/>
      <c r="V66" s="92">
        <f t="shared" si="8"/>
        <v>0</v>
      </c>
      <c r="W66" s="93"/>
      <c r="X66" s="47"/>
      <c r="Y66" s="48"/>
    </row>
    <row r="67" spans="1:25" ht="24" customHeight="1" x14ac:dyDescent="0.7">
      <c r="A67" s="168" t="s">
        <v>575</v>
      </c>
      <c r="B67" s="158">
        <v>47</v>
      </c>
      <c r="C67" s="91" t="s">
        <v>90</v>
      </c>
      <c r="D67" s="49" t="s">
        <v>306</v>
      </c>
      <c r="E67" s="50">
        <f>VLOOKUP(สทล.!C67,ข้อมูลเครื่องจักร!$C$4:$I$132,5,0)</f>
        <v>137423.48343955594</v>
      </c>
      <c r="F67" s="50"/>
      <c r="G67" s="50">
        <f>VLOOKUP(สทล.!C67,ข้อมูลเครื่องจักร!$C$4:$I$132,5,0)</f>
        <v>137423.48343955594</v>
      </c>
      <c r="H67" s="50">
        <f>VLOOKUP(สทล.!C67,ข้อมูลเครื่องจักร!$C$4:$I$132,7,0)</f>
        <v>12964.47956976943</v>
      </c>
      <c r="I67" s="111"/>
      <c r="J67" s="84"/>
      <c r="K67" s="50">
        <f t="shared" si="5"/>
        <v>0</v>
      </c>
      <c r="L67" s="15"/>
      <c r="M67" s="81"/>
      <c r="N67" s="141">
        <f t="shared" si="6"/>
        <v>0</v>
      </c>
      <c r="O67" s="142"/>
      <c r="P67" s="159">
        <v>2</v>
      </c>
      <c r="Q67" s="81"/>
      <c r="R67" s="92">
        <f t="shared" si="7"/>
        <v>0</v>
      </c>
      <c r="S67" s="93"/>
      <c r="T67" s="159">
        <v>3</v>
      </c>
      <c r="U67" s="81"/>
      <c r="V67" s="92">
        <f t="shared" si="8"/>
        <v>0</v>
      </c>
      <c r="W67" s="93"/>
      <c r="X67" s="47"/>
      <c r="Y67" s="48"/>
    </row>
    <row r="68" spans="1:25" x14ac:dyDescent="0.7">
      <c r="A68" s="169"/>
      <c r="B68" s="158"/>
      <c r="C68" s="91" t="s">
        <v>85</v>
      </c>
      <c r="D68" s="49" t="s">
        <v>86</v>
      </c>
      <c r="E68" s="50">
        <f>VLOOKUP(สทล.!C68,ข้อมูลเครื่องจักร!$C$4:$I$132,5,0)</f>
        <v>67149.679706894589</v>
      </c>
      <c r="F68" s="50"/>
      <c r="G68" s="50">
        <f>VLOOKUP(สทล.!C68,ข้อมูลเครื่องจักร!$C$4:$I$132,5,0)</f>
        <v>67149.679706894589</v>
      </c>
      <c r="H68" s="50">
        <f>VLOOKUP(สทล.!C68,ข้อมูลเครื่องจักร!$C$4:$I$132,7,0)</f>
        <v>6334.8754440466591</v>
      </c>
      <c r="I68" s="111"/>
      <c r="J68" s="84"/>
      <c r="K68" s="50">
        <f t="shared" si="5"/>
        <v>0</v>
      </c>
      <c r="L68" s="15"/>
      <c r="M68" s="81"/>
      <c r="N68" s="141">
        <f t="shared" si="6"/>
        <v>0</v>
      </c>
      <c r="O68" s="142"/>
      <c r="P68" s="159"/>
      <c r="Q68" s="81"/>
      <c r="R68" s="92">
        <f t="shared" si="7"/>
        <v>0</v>
      </c>
      <c r="S68" s="93"/>
      <c r="T68" s="159"/>
      <c r="U68" s="81"/>
      <c r="V68" s="92">
        <f t="shared" si="8"/>
        <v>0</v>
      </c>
      <c r="W68" s="93"/>
      <c r="X68" s="47"/>
      <c r="Y68" s="48"/>
    </row>
    <row r="69" spans="1:25" x14ac:dyDescent="0.7">
      <c r="A69" s="169"/>
      <c r="B69" s="158"/>
      <c r="C69" s="91" t="s">
        <v>88</v>
      </c>
      <c r="D69" s="49" t="s">
        <v>307</v>
      </c>
      <c r="E69" s="50">
        <f>VLOOKUP(สทล.!C69,ข้อมูลเครื่องจักร!$C$4:$I$132,5,0)</f>
        <v>47517.300443269436</v>
      </c>
      <c r="F69" s="50"/>
      <c r="G69" s="50">
        <f>VLOOKUP(สทล.!C69,ข้อมูลเครื่องจักร!$C$4:$I$132,5,0)</f>
        <v>47517.300443269436</v>
      </c>
      <c r="H69" s="50">
        <f>VLOOKUP(สทล.!C69,ข้อมูลเครื่องจักร!$C$4:$I$132,7,0)</f>
        <v>4482.7641927612676</v>
      </c>
      <c r="I69" s="111"/>
      <c r="J69" s="84"/>
      <c r="K69" s="50">
        <f t="shared" si="5"/>
        <v>0</v>
      </c>
      <c r="L69" s="15"/>
      <c r="M69" s="81"/>
      <c r="N69" s="141">
        <f t="shared" si="6"/>
        <v>0</v>
      </c>
      <c r="O69" s="142"/>
      <c r="P69" s="159"/>
      <c r="Q69" s="81"/>
      <c r="R69" s="92">
        <f t="shared" si="7"/>
        <v>0</v>
      </c>
      <c r="S69" s="93"/>
      <c r="T69" s="159"/>
      <c r="U69" s="81"/>
      <c r="V69" s="92">
        <f t="shared" si="8"/>
        <v>0</v>
      </c>
      <c r="W69" s="93"/>
      <c r="X69" s="47"/>
      <c r="Y69" s="48"/>
    </row>
    <row r="70" spans="1:25" x14ac:dyDescent="0.7">
      <c r="A70" s="169"/>
      <c r="B70" s="91">
        <v>48</v>
      </c>
      <c r="C70" s="91" t="s">
        <v>120</v>
      </c>
      <c r="D70" s="49" t="s">
        <v>121</v>
      </c>
      <c r="E70" s="50">
        <f>VLOOKUP(สทล.!C70,ข้อมูลเครื่องจักร!$C$4:$I$132,5,0)</f>
        <v>189922.96856236411</v>
      </c>
      <c r="F70" s="50"/>
      <c r="G70" s="50">
        <f>VLOOKUP(สทล.!C70,ข้อมูลเครื่องจักร!$C$4:$I$132,5,0)</f>
        <v>189922.96856236411</v>
      </c>
      <c r="H70" s="50">
        <f>VLOOKUP(สทล.!C70,ข้อมูลเครื่องจักร!$C$4:$I$132,7,0)</f>
        <v>17917.261185128689</v>
      </c>
      <c r="I70" s="111"/>
      <c r="J70" s="84"/>
      <c r="K70" s="50">
        <f t="shared" si="5"/>
        <v>0</v>
      </c>
      <c r="L70" s="15"/>
      <c r="M70" s="81"/>
      <c r="N70" s="141">
        <f t="shared" si="6"/>
        <v>0</v>
      </c>
      <c r="O70" s="142"/>
      <c r="P70" s="94"/>
      <c r="Q70" s="81"/>
      <c r="R70" s="92">
        <f t="shared" si="7"/>
        <v>0</v>
      </c>
      <c r="S70" s="93"/>
      <c r="T70" s="94">
        <v>1</v>
      </c>
      <c r="U70" s="81"/>
      <c r="V70" s="92">
        <f t="shared" si="8"/>
        <v>0</v>
      </c>
      <c r="W70" s="93"/>
      <c r="X70" s="47"/>
      <c r="Y70" s="48"/>
    </row>
    <row r="71" spans="1:25" x14ac:dyDescent="0.7">
      <c r="A71" s="169"/>
      <c r="B71" s="91">
        <v>49</v>
      </c>
      <c r="C71" s="59" t="s">
        <v>166</v>
      </c>
      <c r="D71" s="60" t="s">
        <v>167</v>
      </c>
      <c r="E71" s="50">
        <f>VLOOKUP(สทล.!C71,ข้อมูลเครื่องจักร!$C$4:$I$132,5,0)</f>
        <v>120785.95100431814</v>
      </c>
      <c r="F71" s="50"/>
      <c r="G71" s="50">
        <f>VLOOKUP(สทล.!C71,ข้อมูลเครื่องจักร!$C$4:$I$132,5,0)</f>
        <v>120785.95100431814</v>
      </c>
      <c r="H71" s="50">
        <f>VLOOKUP(สทล.!C71,ข้อมูลเครื่องจักร!$C$4:$I$132,7,0)</f>
        <v>11394.90103814322</v>
      </c>
      <c r="I71" s="111"/>
      <c r="J71" s="84"/>
      <c r="K71" s="50">
        <f t="shared" si="5"/>
        <v>0</v>
      </c>
      <c r="L71" s="15"/>
      <c r="M71" s="81"/>
      <c r="N71" s="141">
        <f t="shared" si="6"/>
        <v>0</v>
      </c>
      <c r="O71" s="142"/>
      <c r="P71" s="94"/>
      <c r="Q71" s="81"/>
      <c r="R71" s="92">
        <f t="shared" si="7"/>
        <v>0</v>
      </c>
      <c r="S71" s="93"/>
      <c r="T71" s="94"/>
      <c r="U71" s="81"/>
      <c r="V71" s="92">
        <f t="shared" si="8"/>
        <v>0</v>
      </c>
      <c r="W71" s="93"/>
      <c r="X71" s="47"/>
      <c r="Y71" s="48"/>
    </row>
    <row r="72" spans="1:25" x14ac:dyDescent="0.7">
      <c r="A72" s="169"/>
      <c r="B72" s="91">
        <v>50</v>
      </c>
      <c r="C72" s="91" t="s">
        <v>189</v>
      </c>
      <c r="D72" s="49" t="s">
        <v>190</v>
      </c>
      <c r="E72" s="50">
        <f>VLOOKUP(สทล.!C72,ข้อมูลเครื่องจักร!$C$4:$I$132,5,0)</f>
        <v>224642.26637245101</v>
      </c>
      <c r="F72" s="50"/>
      <c r="G72" s="50">
        <f>VLOOKUP(สทล.!C72,ข้อมูลเครื่องจักร!$C$4:$I$132,5,0)</f>
        <v>224642.26637245101</v>
      </c>
      <c r="H72" s="50">
        <f>VLOOKUP(สทล.!C72,ข้อมูลเครื่องจักร!$C$4:$I$132,7,0)</f>
        <v>21192.666638910472</v>
      </c>
      <c r="I72" s="111"/>
      <c r="J72" s="84"/>
      <c r="K72" s="50">
        <f t="shared" si="5"/>
        <v>0</v>
      </c>
      <c r="L72" s="15"/>
      <c r="M72" s="81"/>
      <c r="N72" s="141">
        <f t="shared" si="6"/>
        <v>0</v>
      </c>
      <c r="O72" s="142"/>
      <c r="P72" s="94"/>
      <c r="Q72" s="81"/>
      <c r="R72" s="92">
        <f t="shared" si="7"/>
        <v>0</v>
      </c>
      <c r="S72" s="93"/>
      <c r="T72" s="94">
        <v>2</v>
      </c>
      <c r="U72" s="81"/>
      <c r="V72" s="92">
        <f t="shared" si="8"/>
        <v>0</v>
      </c>
      <c r="W72" s="93"/>
      <c r="X72" s="47"/>
      <c r="Y72" s="48"/>
    </row>
    <row r="73" spans="1:25" x14ac:dyDescent="0.7">
      <c r="A73" s="169"/>
      <c r="B73" s="91">
        <v>51</v>
      </c>
      <c r="C73" s="68" t="s">
        <v>192</v>
      </c>
      <c r="D73" s="69" t="s">
        <v>193</v>
      </c>
      <c r="E73" s="50">
        <f>VLOOKUP(สทล.!C73,ข้อมูลเครื่องจักร!$C$4:$I$132,5,0)</f>
        <v>176528.05707942817</v>
      </c>
      <c r="F73" s="50"/>
      <c r="G73" s="50">
        <f>VLOOKUP(สทล.!C73,ข้อมูลเครื่องจักร!$C$4:$I$132,5,0)</f>
        <v>176528.05707942817</v>
      </c>
      <c r="H73" s="50">
        <f>VLOOKUP(สทล.!C73,ข้อมูลเครื่องจักร!$C$4:$I$132,7,0)</f>
        <v>16653.590290512093</v>
      </c>
      <c r="I73" s="111"/>
      <c r="J73" s="84"/>
      <c r="K73" s="50">
        <f t="shared" si="5"/>
        <v>0</v>
      </c>
      <c r="L73" s="15"/>
      <c r="M73" s="82"/>
      <c r="N73" s="141">
        <f t="shared" si="6"/>
        <v>0</v>
      </c>
      <c r="O73" s="142"/>
      <c r="P73" s="94"/>
      <c r="Q73" s="82"/>
      <c r="R73" s="92">
        <f t="shared" si="7"/>
        <v>0</v>
      </c>
      <c r="S73" s="93"/>
      <c r="T73" s="94"/>
      <c r="U73" s="82"/>
      <c r="V73" s="92">
        <f t="shared" si="8"/>
        <v>0</v>
      </c>
      <c r="W73" s="93"/>
      <c r="X73" s="47"/>
      <c r="Y73" s="48"/>
    </row>
    <row r="74" spans="1:25" x14ac:dyDescent="0.7">
      <c r="A74" s="169"/>
      <c r="B74" s="158">
        <v>52</v>
      </c>
      <c r="C74" s="91" t="s">
        <v>229</v>
      </c>
      <c r="D74" s="49" t="s">
        <v>230</v>
      </c>
      <c r="E74" s="50">
        <f>VLOOKUP(สทล.!C74,ข้อมูลเครื่องจักร!$C$4:$I$132,5,0)</f>
        <v>390821.54532939225</v>
      </c>
      <c r="F74" s="50"/>
      <c r="G74" s="50">
        <f>VLOOKUP(สทล.!C74,ข้อมูลเครื่องจักร!$C$4:$I$132,5,0)</f>
        <v>390821.54532939225</v>
      </c>
      <c r="H74" s="50">
        <f>VLOOKUP(สทล.!C74,ข้อมูลเครื่องจักร!$C$4:$I$132,7,0)</f>
        <v>36869.957106546441</v>
      </c>
      <c r="I74" s="111"/>
      <c r="J74" s="84"/>
      <c r="K74" s="50">
        <f t="shared" si="5"/>
        <v>0</v>
      </c>
      <c r="L74" s="15"/>
      <c r="M74" s="82"/>
      <c r="N74" s="141">
        <f t="shared" si="6"/>
        <v>0</v>
      </c>
      <c r="O74" s="142"/>
      <c r="P74" s="159">
        <v>1</v>
      </c>
      <c r="Q74" s="82"/>
      <c r="R74" s="92">
        <f t="shared" si="7"/>
        <v>0</v>
      </c>
      <c r="S74" s="93"/>
      <c r="T74" s="94"/>
      <c r="U74" s="82"/>
      <c r="V74" s="92">
        <f t="shared" si="8"/>
        <v>0</v>
      </c>
      <c r="W74" s="93"/>
      <c r="X74" s="47"/>
      <c r="Y74" s="48"/>
    </row>
    <row r="75" spans="1:25" x14ac:dyDescent="0.7">
      <c r="A75" s="169"/>
      <c r="B75" s="158"/>
      <c r="C75" s="91" t="s">
        <v>308</v>
      </c>
      <c r="D75" s="49" t="s">
        <v>233</v>
      </c>
      <c r="E75" s="50">
        <f>VLOOKUP(สทล.!C75,ข้อมูลเครื่องจักร!$C$4:$I$132,5,0)</f>
        <v>262482.61728532932</v>
      </c>
      <c r="F75" s="50"/>
      <c r="G75" s="50">
        <f>VLOOKUP(สทล.!C75,ข้อมูลเครื่องจักร!$C$4:$I$132,5,0)</f>
        <v>262482.61728532932</v>
      </c>
      <c r="H75" s="50">
        <f>VLOOKUP(สทล.!C75,ข้อมูลเครื่องจักร!$C$4:$I$132,7,0)</f>
        <v>24762.51106465371</v>
      </c>
      <c r="I75" s="111"/>
      <c r="J75" s="84"/>
      <c r="K75" s="50">
        <f t="shared" si="5"/>
        <v>0</v>
      </c>
      <c r="L75" s="15"/>
      <c r="M75" s="82"/>
      <c r="N75" s="141">
        <f t="shared" si="6"/>
        <v>0</v>
      </c>
      <c r="O75" s="142"/>
      <c r="P75" s="159"/>
      <c r="Q75" s="82"/>
      <c r="R75" s="92">
        <f t="shared" si="7"/>
        <v>0</v>
      </c>
      <c r="S75" s="93"/>
      <c r="T75" s="94">
        <v>1</v>
      </c>
      <c r="U75" s="82"/>
      <c r="V75" s="92">
        <f t="shared" si="8"/>
        <v>0</v>
      </c>
      <c r="W75" s="93"/>
      <c r="X75" s="47"/>
      <c r="Y75" s="48"/>
    </row>
    <row r="76" spans="1:25" x14ac:dyDescent="0.7">
      <c r="A76" s="169"/>
      <c r="B76" s="158"/>
      <c r="C76" s="91" t="s">
        <v>232</v>
      </c>
      <c r="D76" s="49" t="s">
        <v>234</v>
      </c>
      <c r="E76" s="50">
        <f>VLOOKUP(สทล.!C76,ข้อมูลเครื่องจักร!$C$4:$I$132,5,0)</f>
        <v>167430.08524066134</v>
      </c>
      <c r="F76" s="50"/>
      <c r="G76" s="50">
        <f>VLOOKUP(สทล.!C76,ข้อมูลเครื่องจักร!$C$4:$I$132,5,0)</f>
        <v>167430.08524066134</v>
      </c>
      <c r="H76" s="50">
        <f>VLOOKUP(สทล.!C76,ข้อมูลเครื่องจักร!$C$4:$I$132,7,0)</f>
        <v>15795.291060439749</v>
      </c>
      <c r="I76" s="111"/>
      <c r="J76" s="84"/>
      <c r="K76" s="50">
        <f t="shared" si="5"/>
        <v>0</v>
      </c>
      <c r="L76" s="15"/>
      <c r="M76" s="83"/>
      <c r="N76" s="141">
        <f t="shared" si="6"/>
        <v>0</v>
      </c>
      <c r="O76" s="142"/>
      <c r="P76" s="159"/>
      <c r="Q76" s="83"/>
      <c r="R76" s="92">
        <f t="shared" si="7"/>
        <v>0</v>
      </c>
      <c r="S76" s="93"/>
      <c r="T76" s="94"/>
      <c r="U76" s="83"/>
      <c r="V76" s="92">
        <f t="shared" si="8"/>
        <v>0</v>
      </c>
      <c r="W76" s="93"/>
      <c r="X76" s="47"/>
      <c r="Y76" s="48"/>
    </row>
    <row r="77" spans="1:25" x14ac:dyDescent="0.7">
      <c r="A77" s="169"/>
      <c r="B77" s="158"/>
      <c r="C77" s="91" t="s">
        <v>309</v>
      </c>
      <c r="D77" s="49" t="s">
        <v>237</v>
      </c>
      <c r="E77" s="50">
        <f>VLOOKUP(สทล.!C77,ข้อมูลเครื่องจักร!$C$4:$I$132,5,0)</f>
        <v>254195.2078086148</v>
      </c>
      <c r="F77" s="50"/>
      <c r="G77" s="50">
        <f>VLOOKUP(สทล.!C77,ข้อมูลเครื่องจักร!$C$4:$I$132,5,0)</f>
        <v>254195.2078086148</v>
      </c>
      <c r="H77" s="50">
        <f>VLOOKUP(สทล.!C77,ข้อมูลเครื่องจักร!$C$4:$I$132,7,0)</f>
        <v>23980.679981944792</v>
      </c>
      <c r="I77" s="111"/>
      <c r="J77" s="84"/>
      <c r="K77" s="50">
        <f t="shared" si="5"/>
        <v>0</v>
      </c>
      <c r="L77" s="15"/>
      <c r="M77" s="83"/>
      <c r="N77" s="141">
        <f t="shared" si="6"/>
        <v>0</v>
      </c>
      <c r="O77" s="142"/>
      <c r="P77" s="159"/>
      <c r="Q77" s="83"/>
      <c r="R77" s="92">
        <f t="shared" si="7"/>
        <v>0</v>
      </c>
      <c r="S77" s="93"/>
      <c r="T77" s="94">
        <v>1</v>
      </c>
      <c r="U77" s="83"/>
      <c r="V77" s="92">
        <f t="shared" si="8"/>
        <v>0</v>
      </c>
      <c r="W77" s="93"/>
      <c r="X77" s="47"/>
      <c r="Y77" s="48"/>
    </row>
    <row r="78" spans="1:25" x14ac:dyDescent="0.7">
      <c r="A78" s="169"/>
      <c r="B78" s="91">
        <v>53</v>
      </c>
      <c r="C78" s="91" t="s">
        <v>239</v>
      </c>
      <c r="D78" s="49" t="s">
        <v>370</v>
      </c>
      <c r="E78" s="50">
        <f>VLOOKUP(สทล.!C78,ข้อมูลเครื่องจักร!$C$4:$I$132,5,0)</f>
        <v>607295.14780811779</v>
      </c>
      <c r="F78" s="50"/>
      <c r="G78" s="50">
        <f>VLOOKUP(สทล.!C78,ข้อมูลเครื่องจักร!$C$4:$I$132,5,0)</f>
        <v>607295.14780811779</v>
      </c>
      <c r="H78" s="50">
        <f>VLOOKUP(สทล.!C78,ข้อมูลเครื่องจักร!$C$4:$I$132,7,0)</f>
        <v>57291.99507623753</v>
      </c>
      <c r="I78" s="111"/>
      <c r="J78" s="84"/>
      <c r="K78" s="50">
        <f t="shared" si="5"/>
        <v>0</v>
      </c>
      <c r="L78" s="15"/>
      <c r="M78" s="83"/>
      <c r="N78" s="141">
        <f t="shared" si="6"/>
        <v>0</v>
      </c>
      <c r="O78" s="142"/>
      <c r="P78" s="94"/>
      <c r="Q78" s="83"/>
      <c r="R78" s="92">
        <f t="shared" si="7"/>
        <v>0</v>
      </c>
      <c r="S78" s="93"/>
      <c r="T78" s="94">
        <v>1</v>
      </c>
      <c r="U78" s="83"/>
      <c r="V78" s="92">
        <f t="shared" si="8"/>
        <v>0</v>
      </c>
      <c r="W78" s="93"/>
      <c r="X78" s="47"/>
      <c r="Y78" s="48"/>
    </row>
    <row r="79" spans="1:25" x14ac:dyDescent="0.7">
      <c r="A79" s="169"/>
      <c r="B79" s="91">
        <v>54</v>
      </c>
      <c r="C79" s="91" t="s">
        <v>310</v>
      </c>
      <c r="D79" s="49" t="s">
        <v>242</v>
      </c>
      <c r="E79" s="50">
        <f>VLOOKUP(สทล.!C79,ข้อมูลเครื่องจักร!$C$4:$I$132,5,0)</f>
        <v>351113.42941057927</v>
      </c>
      <c r="F79" s="50"/>
      <c r="G79" s="50">
        <f>VLOOKUP(สทล.!C79,ข้อมูลเครื่องจักร!$C$4:$I$132,5,0)</f>
        <v>351113.42941057927</v>
      </c>
      <c r="H79" s="50">
        <f>VLOOKUP(สทล.!C79,ข้อมูลเครื่องจักร!$C$4:$I$132,7,0)</f>
        <v>33123.908434960307</v>
      </c>
      <c r="I79" s="111"/>
      <c r="J79" s="84"/>
      <c r="K79" s="50">
        <f t="shared" si="5"/>
        <v>0</v>
      </c>
      <c r="L79" s="15"/>
      <c r="M79" s="83"/>
      <c r="N79" s="141">
        <f t="shared" si="6"/>
        <v>0</v>
      </c>
      <c r="O79" s="142"/>
      <c r="P79" s="94"/>
      <c r="Q79" s="83"/>
      <c r="R79" s="92">
        <f t="shared" si="7"/>
        <v>0</v>
      </c>
      <c r="S79" s="93"/>
      <c r="T79" s="94">
        <v>1</v>
      </c>
      <c r="U79" s="83"/>
      <c r="V79" s="92">
        <f t="shared" si="8"/>
        <v>0</v>
      </c>
      <c r="W79" s="93"/>
      <c r="X79" s="47"/>
      <c r="Y79" s="48"/>
    </row>
    <row r="80" spans="1:25" x14ac:dyDescent="0.7">
      <c r="A80" s="170"/>
      <c r="B80" s="91">
        <v>55</v>
      </c>
      <c r="C80" s="91" t="s">
        <v>245</v>
      </c>
      <c r="D80" s="49" t="s">
        <v>246</v>
      </c>
      <c r="E80" s="50">
        <f>VLOOKUP(สทล.!C80,ข้อมูลเครื่องจักร!$C$4:$I$132,5,0)</f>
        <v>460527.84606096713</v>
      </c>
      <c r="F80" s="50"/>
      <c r="G80" s="50">
        <f>VLOOKUP(สทล.!C80,ข้อมูลเครื่องจักร!$C$4:$I$132,5,0)</f>
        <v>460527.84606096713</v>
      </c>
      <c r="H80" s="50">
        <f>VLOOKUP(สทล.!C80,ข้อมูลเครื่องจักร!$C$4:$I$132,7,0)</f>
        <v>43446.023213298788</v>
      </c>
      <c r="I80" s="111"/>
      <c r="J80" s="84"/>
      <c r="K80" s="50">
        <f t="shared" si="5"/>
        <v>0</v>
      </c>
      <c r="L80" s="15"/>
      <c r="M80" s="83"/>
      <c r="N80" s="141">
        <f t="shared" si="6"/>
        <v>0</v>
      </c>
      <c r="O80" s="142"/>
      <c r="P80" s="94"/>
      <c r="Q80" s="83"/>
      <c r="R80" s="92">
        <f t="shared" si="7"/>
        <v>0</v>
      </c>
      <c r="S80" s="93"/>
      <c r="T80" s="94">
        <v>2</v>
      </c>
      <c r="U80" s="83"/>
      <c r="V80" s="92">
        <f t="shared" si="8"/>
        <v>0</v>
      </c>
      <c r="W80" s="93"/>
      <c r="X80" s="47"/>
      <c r="Y80" s="48"/>
    </row>
    <row r="81" spans="1:25" x14ac:dyDescent="0.7">
      <c r="A81" s="155" t="s">
        <v>400</v>
      </c>
      <c r="B81" s="156"/>
      <c r="C81" s="156"/>
      <c r="D81" s="157"/>
      <c r="E81" s="97"/>
      <c r="F81" s="97"/>
      <c r="G81" s="97"/>
      <c r="H81" s="97"/>
      <c r="I81" s="97"/>
      <c r="J81" s="97"/>
      <c r="K81" s="97"/>
      <c r="L81" s="3">
        <f>SUM(L27:L80)</f>
        <v>0</v>
      </c>
      <c r="M81" s="3">
        <f>SUM(M27:M80)</f>
        <v>0</v>
      </c>
      <c r="N81" s="143">
        <f>SUM(N27:O80)</f>
        <v>0</v>
      </c>
      <c r="O81" s="144"/>
      <c r="P81" s="3">
        <f>SUM(P27:P80)</f>
        <v>16</v>
      </c>
      <c r="Q81" s="3">
        <f>SUM(Q27:Q80)</f>
        <v>0</v>
      </c>
      <c r="R81" s="143">
        <f>SUM(R27:S80)</f>
        <v>0</v>
      </c>
      <c r="S81" s="144"/>
      <c r="T81" s="3">
        <f>SUM(T27:T80)</f>
        <v>28</v>
      </c>
      <c r="U81" s="3">
        <f>SUM(U27:U80)</f>
        <v>0</v>
      </c>
      <c r="V81" s="143">
        <f>SUM(V27:W80)</f>
        <v>0</v>
      </c>
      <c r="W81" s="144"/>
      <c r="X81" s="47"/>
      <c r="Y81" s="48"/>
    </row>
    <row r="82" spans="1:25" x14ac:dyDescent="0.7">
      <c r="A82" s="89" t="s">
        <v>583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86"/>
      <c r="X82" s="47"/>
      <c r="Y82" s="48"/>
    </row>
    <row r="83" spans="1:25" x14ac:dyDescent="0.7">
      <c r="A83" s="168" t="s">
        <v>583</v>
      </c>
      <c r="B83" s="59">
        <v>1</v>
      </c>
      <c r="C83" s="91"/>
      <c r="D83" s="84"/>
      <c r="E83" s="49"/>
      <c r="F83" s="49"/>
      <c r="G83" s="84"/>
      <c r="H83" s="84"/>
      <c r="I83" s="111"/>
      <c r="J83" s="84"/>
      <c r="K83" s="50">
        <f>IF(I83="รายปี",G83,H83*J83)</f>
        <v>0</v>
      </c>
      <c r="L83" s="15"/>
      <c r="M83" s="83"/>
      <c r="N83" s="141">
        <f>K83*M83</f>
        <v>0</v>
      </c>
      <c r="O83" s="142"/>
      <c r="P83" s="90"/>
      <c r="Q83" s="83"/>
      <c r="R83" s="92">
        <f t="shared" ref="R83:R92" si="9">K83*Q83</f>
        <v>0</v>
      </c>
      <c r="S83" s="93"/>
      <c r="T83" s="90"/>
      <c r="U83" s="83"/>
      <c r="V83" s="92">
        <f t="shared" ref="V83:V92" si="10">K83*U83</f>
        <v>0</v>
      </c>
      <c r="W83" s="93"/>
      <c r="X83" s="47"/>
      <c r="Y83" s="48"/>
    </row>
    <row r="84" spans="1:25" x14ac:dyDescent="0.7">
      <c r="A84" s="169"/>
      <c r="B84" s="59">
        <v>2</v>
      </c>
      <c r="C84" s="91"/>
      <c r="D84" s="84"/>
      <c r="E84" s="49"/>
      <c r="F84" s="49"/>
      <c r="G84" s="84"/>
      <c r="H84" s="84"/>
      <c r="I84" s="111"/>
      <c r="J84" s="84"/>
      <c r="K84" s="50">
        <f>IF(I84="รายปี",G84,H84*J84)</f>
        <v>0</v>
      </c>
      <c r="L84" s="15"/>
      <c r="M84" s="83"/>
      <c r="N84" s="141">
        <f t="shared" ref="N84:N92" si="11">K84*M84</f>
        <v>0</v>
      </c>
      <c r="O84" s="142"/>
      <c r="P84" s="90"/>
      <c r="Q84" s="83"/>
      <c r="R84" s="92">
        <f t="shared" si="9"/>
        <v>0</v>
      </c>
      <c r="S84" s="93"/>
      <c r="T84" s="90"/>
      <c r="U84" s="83"/>
      <c r="V84" s="92">
        <f t="shared" si="10"/>
        <v>0</v>
      </c>
      <c r="W84" s="93"/>
      <c r="X84" s="47"/>
      <c r="Y84" s="48"/>
    </row>
    <row r="85" spans="1:25" x14ac:dyDescent="0.7">
      <c r="A85" s="169"/>
      <c r="B85" s="59">
        <v>3</v>
      </c>
      <c r="C85" s="91"/>
      <c r="D85" s="84"/>
      <c r="E85" s="49"/>
      <c r="F85" s="49"/>
      <c r="G85" s="84"/>
      <c r="H85" s="84"/>
      <c r="I85" s="111"/>
      <c r="J85" s="84"/>
      <c r="K85" s="50">
        <f t="shared" ref="K85:K92" si="12">IF(I85="รายปี",G85,H85*J85)</f>
        <v>0</v>
      </c>
      <c r="L85" s="15"/>
      <c r="M85" s="83"/>
      <c r="N85" s="141">
        <f t="shared" si="11"/>
        <v>0</v>
      </c>
      <c r="O85" s="142"/>
      <c r="P85" s="90"/>
      <c r="Q85" s="83"/>
      <c r="R85" s="92">
        <f t="shared" si="9"/>
        <v>0</v>
      </c>
      <c r="S85" s="93"/>
      <c r="T85" s="90"/>
      <c r="U85" s="83"/>
      <c r="V85" s="92">
        <f t="shared" si="10"/>
        <v>0</v>
      </c>
      <c r="W85" s="93"/>
      <c r="X85" s="47"/>
      <c r="Y85" s="48"/>
    </row>
    <row r="86" spans="1:25" x14ac:dyDescent="0.7">
      <c r="A86" s="169"/>
      <c r="B86" s="59">
        <v>4</v>
      </c>
      <c r="C86" s="91"/>
      <c r="D86" s="84"/>
      <c r="E86" s="49"/>
      <c r="F86" s="49"/>
      <c r="G86" s="84"/>
      <c r="H86" s="84"/>
      <c r="I86" s="111"/>
      <c r="J86" s="84"/>
      <c r="K86" s="50">
        <f>IF(I86="รายปี",G86,H86*J86)</f>
        <v>0</v>
      </c>
      <c r="L86" s="15"/>
      <c r="M86" s="83"/>
      <c r="N86" s="141">
        <f t="shared" si="11"/>
        <v>0</v>
      </c>
      <c r="O86" s="142"/>
      <c r="P86" s="90"/>
      <c r="Q86" s="83"/>
      <c r="R86" s="92">
        <f t="shared" si="9"/>
        <v>0</v>
      </c>
      <c r="S86" s="93"/>
      <c r="T86" s="90"/>
      <c r="U86" s="83"/>
      <c r="V86" s="92">
        <f t="shared" si="10"/>
        <v>0</v>
      </c>
      <c r="W86" s="93"/>
      <c r="X86" s="47"/>
      <c r="Y86" s="48"/>
    </row>
    <row r="87" spans="1:25" x14ac:dyDescent="0.7">
      <c r="A87" s="169"/>
      <c r="B87" s="59">
        <v>5</v>
      </c>
      <c r="C87" s="91"/>
      <c r="D87" s="84"/>
      <c r="E87" s="49"/>
      <c r="F87" s="49"/>
      <c r="G87" s="84"/>
      <c r="H87" s="84"/>
      <c r="I87" s="111"/>
      <c r="J87" s="84"/>
      <c r="K87" s="50">
        <f t="shared" si="12"/>
        <v>0</v>
      </c>
      <c r="L87" s="15"/>
      <c r="M87" s="83"/>
      <c r="N87" s="141">
        <f t="shared" si="11"/>
        <v>0</v>
      </c>
      <c r="O87" s="142"/>
      <c r="P87" s="90"/>
      <c r="Q87" s="83"/>
      <c r="R87" s="92">
        <f t="shared" si="9"/>
        <v>0</v>
      </c>
      <c r="S87" s="93"/>
      <c r="T87" s="90"/>
      <c r="U87" s="83"/>
      <c r="V87" s="92">
        <f t="shared" si="10"/>
        <v>0</v>
      </c>
      <c r="W87" s="93"/>
      <c r="X87" s="47"/>
      <c r="Y87" s="48"/>
    </row>
    <row r="88" spans="1:25" x14ac:dyDescent="0.7">
      <c r="A88" s="169"/>
      <c r="B88" s="59">
        <v>6</v>
      </c>
      <c r="C88" s="91"/>
      <c r="D88" s="84"/>
      <c r="E88" s="49"/>
      <c r="F88" s="49"/>
      <c r="G88" s="84"/>
      <c r="H88" s="84"/>
      <c r="I88" s="111"/>
      <c r="J88" s="84"/>
      <c r="K88" s="50">
        <f t="shared" si="12"/>
        <v>0</v>
      </c>
      <c r="L88" s="15"/>
      <c r="M88" s="83"/>
      <c r="N88" s="141">
        <f t="shared" si="11"/>
        <v>0</v>
      </c>
      <c r="O88" s="142"/>
      <c r="P88" s="90"/>
      <c r="Q88" s="83"/>
      <c r="R88" s="92">
        <f t="shared" si="9"/>
        <v>0</v>
      </c>
      <c r="S88" s="93"/>
      <c r="T88" s="90"/>
      <c r="U88" s="83"/>
      <c r="V88" s="92">
        <f t="shared" si="10"/>
        <v>0</v>
      </c>
      <c r="W88" s="93"/>
      <c r="X88" s="47"/>
      <c r="Y88" s="48"/>
    </row>
    <row r="89" spans="1:25" x14ac:dyDescent="0.7">
      <c r="A89" s="169"/>
      <c r="B89" s="59">
        <v>7</v>
      </c>
      <c r="C89" s="91"/>
      <c r="D89" s="84"/>
      <c r="E89" s="49"/>
      <c r="F89" s="49"/>
      <c r="G89" s="84"/>
      <c r="H89" s="84"/>
      <c r="I89" s="111"/>
      <c r="J89" s="84"/>
      <c r="K89" s="50">
        <f t="shared" si="12"/>
        <v>0</v>
      </c>
      <c r="L89" s="15"/>
      <c r="M89" s="83"/>
      <c r="N89" s="141">
        <f t="shared" si="11"/>
        <v>0</v>
      </c>
      <c r="O89" s="142"/>
      <c r="P89" s="90"/>
      <c r="Q89" s="83"/>
      <c r="R89" s="92">
        <f t="shared" si="9"/>
        <v>0</v>
      </c>
      <c r="S89" s="93"/>
      <c r="T89" s="90"/>
      <c r="U89" s="83"/>
      <c r="V89" s="92">
        <f t="shared" si="10"/>
        <v>0</v>
      </c>
      <c r="W89" s="93"/>
      <c r="X89" s="47"/>
      <c r="Y89" s="48"/>
    </row>
    <row r="90" spans="1:25" x14ac:dyDescent="0.7">
      <c r="A90" s="169"/>
      <c r="B90" s="59">
        <v>8</v>
      </c>
      <c r="C90" s="91"/>
      <c r="D90" s="84"/>
      <c r="E90" s="49"/>
      <c r="F90" s="49"/>
      <c r="G90" s="84"/>
      <c r="H90" s="84"/>
      <c r="I90" s="111"/>
      <c r="J90" s="84"/>
      <c r="K90" s="50">
        <f t="shared" si="12"/>
        <v>0</v>
      </c>
      <c r="L90" s="15"/>
      <c r="M90" s="83"/>
      <c r="N90" s="141">
        <f t="shared" si="11"/>
        <v>0</v>
      </c>
      <c r="O90" s="142"/>
      <c r="P90" s="90"/>
      <c r="Q90" s="83"/>
      <c r="R90" s="92">
        <f t="shared" si="9"/>
        <v>0</v>
      </c>
      <c r="S90" s="93"/>
      <c r="T90" s="90"/>
      <c r="U90" s="83"/>
      <c r="V90" s="92">
        <f t="shared" si="10"/>
        <v>0</v>
      </c>
      <c r="W90" s="93"/>
      <c r="X90" s="47"/>
      <c r="Y90" s="48"/>
    </row>
    <row r="91" spans="1:25" x14ac:dyDescent="0.7">
      <c r="A91" s="169"/>
      <c r="B91" s="59">
        <v>9</v>
      </c>
      <c r="C91" s="91"/>
      <c r="D91" s="84"/>
      <c r="E91" s="49"/>
      <c r="F91" s="49"/>
      <c r="G91" s="84"/>
      <c r="H91" s="84"/>
      <c r="I91" s="111"/>
      <c r="J91" s="84"/>
      <c r="K91" s="50">
        <f t="shared" si="12"/>
        <v>0</v>
      </c>
      <c r="L91" s="15"/>
      <c r="M91" s="83"/>
      <c r="N91" s="141">
        <f t="shared" si="11"/>
        <v>0</v>
      </c>
      <c r="O91" s="142"/>
      <c r="P91" s="90"/>
      <c r="Q91" s="83"/>
      <c r="R91" s="92">
        <f t="shared" si="9"/>
        <v>0</v>
      </c>
      <c r="S91" s="93"/>
      <c r="T91" s="90"/>
      <c r="U91" s="83"/>
      <c r="V91" s="92">
        <f t="shared" si="10"/>
        <v>0</v>
      </c>
      <c r="W91" s="93"/>
      <c r="X91" s="47"/>
      <c r="Y91" s="48"/>
    </row>
    <row r="92" spans="1:25" x14ac:dyDescent="0.7">
      <c r="A92" s="170"/>
      <c r="B92" s="59">
        <v>10</v>
      </c>
      <c r="C92" s="99"/>
      <c r="D92" s="85"/>
      <c r="E92" s="67"/>
      <c r="F92" s="67"/>
      <c r="G92" s="85"/>
      <c r="H92" s="85"/>
      <c r="I92" s="111"/>
      <c r="J92" s="84"/>
      <c r="K92" s="50">
        <f t="shared" si="12"/>
        <v>0</v>
      </c>
      <c r="L92" s="16"/>
      <c r="M92" s="83"/>
      <c r="N92" s="141">
        <f t="shared" si="11"/>
        <v>0</v>
      </c>
      <c r="O92" s="142"/>
      <c r="P92" s="70"/>
      <c r="Q92" s="83"/>
      <c r="R92" s="92">
        <f t="shared" si="9"/>
        <v>0</v>
      </c>
      <c r="S92" s="93"/>
      <c r="T92" s="70"/>
      <c r="U92" s="83"/>
      <c r="V92" s="92">
        <f t="shared" si="10"/>
        <v>0</v>
      </c>
      <c r="W92" s="93"/>
      <c r="X92" s="47"/>
      <c r="Y92" s="48"/>
    </row>
    <row r="93" spans="1:25" x14ac:dyDescent="0.7">
      <c r="A93" s="155" t="s">
        <v>578</v>
      </c>
      <c r="B93" s="156"/>
      <c r="C93" s="156"/>
      <c r="D93" s="157"/>
      <c r="E93" s="97"/>
      <c r="F93" s="97"/>
      <c r="G93" s="97"/>
      <c r="H93" s="97"/>
      <c r="I93" s="97"/>
      <c r="J93" s="97"/>
      <c r="K93" s="97"/>
      <c r="L93" s="3">
        <f t="shared" ref="L93" si="13">SUM(L83:L92)</f>
        <v>0</v>
      </c>
      <c r="M93" s="3">
        <f>SUM(M83:M92)</f>
        <v>0</v>
      </c>
      <c r="N93" s="143">
        <f>SUM(N83:O92)</f>
        <v>0</v>
      </c>
      <c r="O93" s="144"/>
      <c r="P93" s="3">
        <f t="shared" ref="P93:U93" si="14">SUM(P83:P92)</f>
        <v>0</v>
      </c>
      <c r="Q93" s="3">
        <f t="shared" si="14"/>
        <v>0</v>
      </c>
      <c r="R93" s="143">
        <f>SUM(R83:S92)</f>
        <v>0</v>
      </c>
      <c r="S93" s="144"/>
      <c r="T93" s="3">
        <f t="shared" si="14"/>
        <v>0</v>
      </c>
      <c r="U93" s="3">
        <f t="shared" si="14"/>
        <v>0</v>
      </c>
      <c r="V93" s="143">
        <f>SUM(V83:W92)</f>
        <v>0</v>
      </c>
      <c r="W93" s="144"/>
      <c r="X93" s="47"/>
      <c r="Y93" s="48"/>
    </row>
    <row r="94" spans="1:25" x14ac:dyDescent="0.7">
      <c r="A94" s="171" t="s">
        <v>410</v>
      </c>
      <c r="B94" s="172"/>
      <c r="C94" s="172"/>
      <c r="D94" s="173"/>
      <c r="E94" s="98"/>
      <c r="F94" s="98"/>
      <c r="G94" s="98"/>
      <c r="H94" s="98"/>
      <c r="I94" s="98"/>
      <c r="J94" s="98"/>
      <c r="K94" s="98"/>
      <c r="L94" s="71">
        <f>L25+L81</f>
        <v>0</v>
      </c>
      <c r="M94" s="71">
        <f>IFERROR(IF(VLOOKUP($L$4,ข้อมูลหน่วยงาน!$A$3:$I$124,9,0)=$P$11,M25+M81,0),0)</f>
        <v>0</v>
      </c>
      <c r="N94" s="145">
        <f>IFERROR(IF(VLOOKUP($L$4,ข้อมูลหน่วยงาน!$A$3:$I$124,9,0)=$P$11,N25+N81+N93,0),0)</f>
        <v>0</v>
      </c>
      <c r="O94" s="146"/>
      <c r="P94" s="71">
        <f>P25+P81</f>
        <v>25</v>
      </c>
      <c r="Q94" s="71">
        <f>IFERROR(IF(VLOOKUP($L$4,ข้อมูลหน่วยงาน!$A$3:$I$124,9,0)=$P$11,Q25+Q81,0),0)</f>
        <v>0</v>
      </c>
      <c r="R94" s="145">
        <f>IFERROR(IF(VLOOKUP($L$4,ข้อมูลหน่วยงาน!$A$3:$I$124,9,0)=$P$11,R25+R81+R93,0),0)</f>
        <v>0</v>
      </c>
      <c r="S94" s="146"/>
      <c r="T94" s="71">
        <f>T25+T81</f>
        <v>50</v>
      </c>
      <c r="U94" s="71">
        <f>IFERROR(IF(VLOOKUP($L$4,ข้อมูลหน่วยงาน!$A$3:$I$124,9,0)=$T$11,U25+U81,0),0)</f>
        <v>0</v>
      </c>
      <c r="V94" s="145">
        <f>IFERROR(IF(VLOOKUP($L$4,ข้อมูลหน่วยงาน!$A$3:$I$124,9,0)=$T$11,V25+V81+V93,0),0)</f>
        <v>0</v>
      </c>
      <c r="W94" s="146"/>
      <c r="X94" s="47"/>
      <c r="Y94" s="48"/>
    </row>
    <row r="95" spans="1:25" x14ac:dyDescent="0.7">
      <c r="O95" s="72"/>
      <c r="P95" s="72"/>
      <c r="S95" s="72"/>
      <c r="T95" s="72"/>
      <c r="W95" s="72"/>
      <c r="Y95" s="48"/>
    </row>
    <row r="96" spans="1:25" x14ac:dyDescent="0.7">
      <c r="M96" s="73"/>
      <c r="O96" s="73"/>
      <c r="P96" s="73"/>
      <c r="Q96" s="73"/>
      <c r="S96" s="73"/>
      <c r="T96" s="73"/>
      <c r="U96" s="73"/>
      <c r="W96" s="73"/>
      <c r="Y96" s="48"/>
    </row>
    <row r="97" spans="21:21" x14ac:dyDescent="0.7">
      <c r="U97" s="73"/>
    </row>
  </sheetData>
  <sheetProtection password="CF7A" sheet="1" objects="1" scenarios="1"/>
  <mergeCells count="162">
    <mergeCell ref="J7:K7"/>
    <mergeCell ref="L7:M7"/>
    <mergeCell ref="O5:Q5"/>
    <mergeCell ref="J8:K8"/>
    <mergeCell ref="J5:K5"/>
    <mergeCell ref="L5:M5"/>
    <mergeCell ref="R4:S4"/>
    <mergeCell ref="J6:K6"/>
    <mergeCell ref="L6:M6"/>
    <mergeCell ref="O4:Q4"/>
    <mergeCell ref="R5:S5"/>
    <mergeCell ref="L8:M8"/>
    <mergeCell ref="A1:W1"/>
    <mergeCell ref="J3:M3"/>
    <mergeCell ref="O3:S3"/>
    <mergeCell ref="J4:K4"/>
    <mergeCell ref="L4:M4"/>
    <mergeCell ref="T59:T60"/>
    <mergeCell ref="N20:O20"/>
    <mergeCell ref="N21:O21"/>
    <mergeCell ref="B53:B55"/>
    <mergeCell ref="P53:P55"/>
    <mergeCell ref="T53:T55"/>
    <mergeCell ref="R13:S13"/>
    <mergeCell ref="N33:O33"/>
    <mergeCell ref="N34:O34"/>
    <mergeCell ref="N35:O35"/>
    <mergeCell ref="N36:O36"/>
    <mergeCell ref="N37:O37"/>
    <mergeCell ref="N38:O38"/>
    <mergeCell ref="N27:O27"/>
    <mergeCell ref="N28:O28"/>
    <mergeCell ref="L21:L23"/>
    <mergeCell ref="P21:P23"/>
    <mergeCell ref="T11:W11"/>
    <mergeCell ref="U12:W12"/>
    <mergeCell ref="V13:W13"/>
    <mergeCell ref="N13:O13"/>
    <mergeCell ref="M12:O12"/>
    <mergeCell ref="N15:O15"/>
    <mergeCell ref="N16:O16"/>
    <mergeCell ref="N17:O17"/>
    <mergeCell ref="A11:A13"/>
    <mergeCell ref="B11:B13"/>
    <mergeCell ref="C11:C13"/>
    <mergeCell ref="D11:D13"/>
    <mergeCell ref="L11:O11"/>
    <mergeCell ref="B16:B17"/>
    <mergeCell ref="P16:P17"/>
    <mergeCell ref="B18:B20"/>
    <mergeCell ref="P18:P19"/>
    <mergeCell ref="T18:T19"/>
    <mergeCell ref="B21:B24"/>
    <mergeCell ref="N18:O18"/>
    <mergeCell ref="N19:O19"/>
    <mergeCell ref="L12:L13"/>
    <mergeCell ref="P12:P13"/>
    <mergeCell ref="T12:T13"/>
    <mergeCell ref="E11:E13"/>
    <mergeCell ref="F11:F13"/>
    <mergeCell ref="G11:H11"/>
    <mergeCell ref="G12:G13"/>
    <mergeCell ref="H12:H13"/>
    <mergeCell ref="I11:K11"/>
    <mergeCell ref="I12:I13"/>
    <mergeCell ref="J12:J13"/>
    <mergeCell ref="K12:K13"/>
    <mergeCell ref="A94:D94"/>
    <mergeCell ref="N84:O84"/>
    <mergeCell ref="N85:O85"/>
    <mergeCell ref="B64:B66"/>
    <mergeCell ref="T64:T66"/>
    <mergeCell ref="B67:B69"/>
    <mergeCell ref="P67:P69"/>
    <mergeCell ref="T67:T69"/>
    <mergeCell ref="B74:B77"/>
    <mergeCell ref="P74:P77"/>
    <mergeCell ref="N66:O66"/>
    <mergeCell ref="N67:O67"/>
    <mergeCell ref="N68:O68"/>
    <mergeCell ref="N76:O76"/>
    <mergeCell ref="N77:O77"/>
    <mergeCell ref="N78:O78"/>
    <mergeCell ref="N79:O79"/>
    <mergeCell ref="N80:O80"/>
    <mergeCell ref="N83:O83"/>
    <mergeCell ref="N69:O69"/>
    <mergeCell ref="A67:A80"/>
    <mergeCell ref="N70:O70"/>
    <mergeCell ref="A47:A66"/>
    <mergeCell ref="N50:O50"/>
    <mergeCell ref="N30:O30"/>
    <mergeCell ref="N31:O31"/>
    <mergeCell ref="N32:O32"/>
    <mergeCell ref="N45:O45"/>
    <mergeCell ref="N46:O46"/>
    <mergeCell ref="N47:O47"/>
    <mergeCell ref="N48:O48"/>
    <mergeCell ref="A83:A92"/>
    <mergeCell ref="A93:D93"/>
    <mergeCell ref="B59:B60"/>
    <mergeCell ref="N43:O43"/>
    <mergeCell ref="N44:O44"/>
    <mergeCell ref="N60:O60"/>
    <mergeCell ref="N62:O62"/>
    <mergeCell ref="N63:O63"/>
    <mergeCell ref="N64:O64"/>
    <mergeCell ref="N65:O65"/>
    <mergeCell ref="N51:O51"/>
    <mergeCell ref="N52:O52"/>
    <mergeCell ref="N53:O53"/>
    <mergeCell ref="N54:O54"/>
    <mergeCell ref="N55:O55"/>
    <mergeCell ref="N56:O56"/>
    <mergeCell ref="N49:O49"/>
    <mergeCell ref="R25:S25"/>
    <mergeCell ref="V25:W25"/>
    <mergeCell ref="P11:S11"/>
    <mergeCell ref="Q12:S12"/>
    <mergeCell ref="A81:D81"/>
    <mergeCell ref="B61:B63"/>
    <mergeCell ref="P61:P63"/>
    <mergeCell ref="N57:O57"/>
    <mergeCell ref="N58:O58"/>
    <mergeCell ref="N59:O59"/>
    <mergeCell ref="T21:T23"/>
    <mergeCell ref="A25:D25"/>
    <mergeCell ref="A27:A46"/>
    <mergeCell ref="P50:P51"/>
    <mergeCell ref="T50:T51"/>
    <mergeCell ref="N22:O22"/>
    <mergeCell ref="N23:O23"/>
    <mergeCell ref="N24:O24"/>
    <mergeCell ref="N25:O25"/>
    <mergeCell ref="A15:A24"/>
    <mergeCell ref="N29:O29"/>
    <mergeCell ref="V81:W81"/>
    <mergeCell ref="R81:S81"/>
    <mergeCell ref="N61:O61"/>
    <mergeCell ref="N39:O39"/>
    <mergeCell ref="N40:O40"/>
    <mergeCell ref="N41:O41"/>
    <mergeCell ref="N42:O42"/>
    <mergeCell ref="V93:W93"/>
    <mergeCell ref="V94:W94"/>
    <mergeCell ref="N71:O71"/>
    <mergeCell ref="N72:O72"/>
    <mergeCell ref="N74:O74"/>
    <mergeCell ref="N75:O75"/>
    <mergeCell ref="N92:O92"/>
    <mergeCell ref="N81:O81"/>
    <mergeCell ref="N93:O93"/>
    <mergeCell ref="N94:O94"/>
    <mergeCell ref="R93:S93"/>
    <mergeCell ref="R94:S94"/>
    <mergeCell ref="N86:O86"/>
    <mergeCell ref="N87:O87"/>
    <mergeCell ref="N88:O88"/>
    <mergeCell ref="N89:O89"/>
    <mergeCell ref="N90:O90"/>
    <mergeCell ref="N91:O91"/>
    <mergeCell ref="N73:O73"/>
  </mergeCells>
  <conditionalFormatting sqref="J15:J24 J27:J80 J83:J92">
    <cfRule type="expression" dxfId="5" priority="4">
      <formula>I15="รายเดือน"</formula>
    </cfRule>
  </conditionalFormatting>
  <dataValidations count="4">
    <dataValidation type="whole" allowBlank="1" showInputMessage="1" showErrorMessage="1" error="กรุณาระบุข้อมูลในช่วง 0 ถึง 10 เท่านั้น" sqref="M15:M24 M31:M80 M27:M28 Q27:Q28 U27:U28 U15:U24 Q83:Q92 M83:M92 U31:U80 Q15:Q24 Q31:Q80 U83:U92" xr:uid="{00000000-0002-0000-0200-000000000000}">
      <formula1>0</formula1>
      <formula2>10</formula2>
    </dataValidation>
    <dataValidation type="whole" allowBlank="1" showInputMessage="1" showErrorMessage="1" error="กรุณาระบุข้อมูลในช่วง 0 ถึง 100 เท่านั้น" sqref="M29:M30 U29:U30 Q29:Q30" xr:uid="{00000000-0002-0000-0200-000001000000}">
      <formula1>0</formula1>
      <formula2>100</formula2>
    </dataValidation>
    <dataValidation type="list" allowBlank="1" showInputMessage="1" showErrorMessage="1" sqref="I15 I31:I35 I39:I46 I50:I56 I61:I80 I83:I92" xr:uid="{00000000-0002-0000-0200-000002000000}">
      <formula1>"รายปี,รายเดือน"</formula1>
    </dataValidation>
    <dataValidation type="whole" allowBlank="1" showInputMessage="1" showErrorMessage="1" error="โปรดระบุจำนวนเดือนที่คาดว่าจะเช่าใช้งานในช่วงตัวเลขระหว่าง 0 ถึง 12" sqref="J15:J24 J27:J80 J83:J92" xr:uid="{DDF37CAB-D7D8-4784-A455-02CF8214D46C}">
      <formula1>0</formula1>
      <formula2>12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59" fitToHeight="0" orientation="landscape" r:id="rId1"/>
  <headerFooter>
    <oddHeader>&amp;R&amp;"TH SarabunPSK,ธรรมดา"&amp;14แบบฟอร์ม 2</oddHeader>
    <oddFooter>&amp;C&amp;"TH SarabunPSK,ธรรมดา"&amp;14หน้าที่ &amp;P/&amp;N</oddFooter>
  </headerFooter>
  <rowBreaks count="2" manualBreakCount="2">
    <brk id="46" max="22" man="1"/>
    <brk id="80" max="2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54377EC2-3229-4217-8AFC-1935B6B22B89}">
            <xm:f>VLOOKUP($L$4,ข้อมูลหน่วยงาน!$A$3:$I$124,9,0)=$P$11</xm:f>
            <x14:dxf>
              <fill>
                <patternFill>
                  <bgColor rgb="FFFFFF00"/>
                </patternFill>
              </fill>
            </x14:dxf>
          </x14:cfRule>
          <xm:sqref>I15 M15:M24 Q15:Q24 M27:M80 Q27:Q80 M83:M92 Q83:Q92 I31:I35 I39:I46 I50:I56 I61:I80 I83:I92 D83:D92</xm:sqref>
        </x14:conditionalFormatting>
        <x14:conditionalFormatting xmlns:xm="http://schemas.microsoft.com/office/excel/2006/main">
          <x14:cfRule type="expression" priority="5" id="{904AEDC7-FF9A-4D49-836B-085F505ED24C}">
            <xm:f>VLOOKUP($L$4,ข้อมูลหน่วยงาน!$A$3:$I$124,9,0)=$T$11</xm:f>
            <x14:dxf>
              <fill>
                <patternFill>
                  <bgColor rgb="FFFFFF00"/>
                </patternFill>
              </fill>
            </x14:dxf>
          </x14:cfRule>
          <xm:sqref>U15:U24 U27:U80 U83:U92 I15 I31:I35 I39:I46 I50:I56 I61:I80 I83:I92 D83:D92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64147-B2AB-4E75-9780-C8FB4AB744DC}">
  <sheetPr>
    <tabColor rgb="FFC00000"/>
    <pageSetUpPr fitToPage="1"/>
  </sheetPr>
  <dimension ref="A1:AB97"/>
  <sheetViews>
    <sheetView showGridLines="0" topLeftCell="A9" zoomScale="55" zoomScaleNormal="55" zoomScaleSheetLayoutView="25" workbookViewId="0">
      <selection activeCell="H25" sqref="H25"/>
    </sheetView>
  </sheetViews>
  <sheetFormatPr defaultColWidth="9.109375" defaultRowHeight="24.6" x14ac:dyDescent="0.7"/>
  <cols>
    <col min="1" max="1" width="12" style="26" customWidth="1"/>
    <col min="2" max="2" width="3.88671875" style="26" bestFit="1" customWidth="1"/>
    <col min="3" max="3" width="5.109375" style="37" bestFit="1" customWidth="1"/>
    <col min="4" max="4" width="48.88671875" style="26" bestFit="1" customWidth="1"/>
    <col min="5" max="5" width="13.109375" style="26" customWidth="1"/>
    <col min="6" max="6" width="12" style="26" bestFit="1" customWidth="1"/>
    <col min="7" max="8" width="18" style="26" customWidth="1"/>
    <col min="9" max="9" width="18.33203125" style="34" customWidth="1"/>
    <col min="10" max="10" width="19.88671875" style="26" customWidth="1"/>
    <col min="11" max="11" width="18.33203125" style="26" customWidth="1"/>
    <col min="12" max="12" width="12.44140625" style="34" customWidth="1"/>
    <col min="13" max="13" width="10.6640625" style="37" bestFit="1" customWidth="1"/>
    <col min="14" max="14" width="10.44140625" style="37" customWidth="1"/>
    <col min="15" max="15" width="21" style="37" customWidth="1"/>
    <col min="16" max="16" width="13.44140625" style="37" customWidth="1"/>
    <col min="17" max="17" width="10.6640625" style="37" bestFit="1" customWidth="1"/>
    <col min="18" max="18" width="12.88671875" style="37" customWidth="1"/>
    <col min="19" max="19" width="18.109375" style="37" customWidth="1"/>
    <col min="20" max="20" width="13.33203125" style="37" customWidth="1"/>
    <col min="21" max="21" width="10.6640625" style="37" bestFit="1" customWidth="1"/>
    <col min="22" max="22" width="15.109375" style="26" customWidth="1"/>
    <col min="23" max="23" width="16.88671875" style="37" customWidth="1"/>
    <col min="24" max="24" width="7.5546875" style="26" customWidth="1"/>
    <col min="25" max="25" width="16" style="27" hidden="1" customWidth="1"/>
    <col min="26" max="16384" width="9.109375" style="26"/>
  </cols>
  <sheetData>
    <row r="1" spans="1:25" ht="27" x14ac:dyDescent="0.75">
      <c r="A1" s="192" t="s">
        <v>551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</row>
    <row r="2" spans="1:25" ht="13.5" customHeight="1" x14ac:dyDescent="0.7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5" x14ac:dyDescent="0.7">
      <c r="A3" s="29" t="s">
        <v>419</v>
      </c>
      <c r="C3" s="30"/>
      <c r="D3" s="30"/>
      <c r="E3" s="30"/>
      <c r="F3" s="30"/>
      <c r="G3" s="30"/>
      <c r="H3" s="30"/>
      <c r="I3" s="29"/>
      <c r="J3" s="193" t="s">
        <v>411</v>
      </c>
      <c r="K3" s="193"/>
      <c r="L3" s="193"/>
      <c r="M3" s="193"/>
      <c r="O3" s="193" t="s">
        <v>418</v>
      </c>
      <c r="P3" s="193"/>
      <c r="Q3" s="193"/>
      <c r="R3" s="193"/>
      <c r="S3" s="193"/>
      <c r="Y3" s="63" t="e">
        <f>VLOOKUP($L$4,ข้อมูลหน่วยงาน!$A$3:$I$124,9,0)=$T$11</f>
        <v>#N/A</v>
      </c>
    </row>
    <row r="4" spans="1:25" x14ac:dyDescent="0.7">
      <c r="A4" s="115" t="s">
        <v>577</v>
      </c>
      <c r="C4" s="32"/>
      <c r="D4" s="33"/>
      <c r="E4" s="33"/>
      <c r="F4" s="33"/>
      <c r="G4" s="33"/>
      <c r="H4" s="33"/>
      <c r="I4" s="33"/>
      <c r="J4" s="194" t="s">
        <v>412</v>
      </c>
      <c r="K4" s="194"/>
      <c r="L4" s="195"/>
      <c r="M4" s="195"/>
      <c r="O4" s="199" t="s">
        <v>417</v>
      </c>
      <c r="P4" s="199"/>
      <c r="Q4" s="199"/>
      <c r="R4" s="201" t="str">
        <f>IF(L4&lt;&gt;"",N94+R94+V94,"")</f>
        <v/>
      </c>
      <c r="S4" s="201"/>
      <c r="Y4" s="63" t="e">
        <f>VLOOKUP($L$4,ข้อมูลหน่วยงาน!$A$3:$I$124,9,0)=$P$11</f>
        <v>#N/A</v>
      </c>
    </row>
    <row r="5" spans="1:25" x14ac:dyDescent="0.7">
      <c r="A5" s="32" t="s">
        <v>421</v>
      </c>
      <c r="B5" s="32"/>
      <c r="C5" s="32"/>
      <c r="D5" s="33"/>
      <c r="E5" s="33"/>
      <c r="F5" s="33"/>
      <c r="G5" s="33"/>
      <c r="H5" s="33"/>
      <c r="I5" s="33"/>
      <c r="J5" s="194" t="s">
        <v>420</v>
      </c>
      <c r="K5" s="194"/>
      <c r="L5" s="200" t="str">
        <f>IFERROR(VLOOKUP(L4,ข้อมูลหน่วยงาน!$A$3:$H$124,2,0),"")</f>
        <v/>
      </c>
      <c r="M5" s="200"/>
      <c r="O5" s="199" t="s">
        <v>550</v>
      </c>
      <c r="P5" s="199"/>
      <c r="Q5" s="199"/>
      <c r="R5" s="203" t="str">
        <f>IFERROR(R4/L7*100,"")</f>
        <v/>
      </c>
      <c r="S5" s="203"/>
      <c r="Y5" s="50" t="b">
        <f>I15="รายเดือน"</f>
        <v>0</v>
      </c>
    </row>
    <row r="6" spans="1:25" x14ac:dyDescent="0.7">
      <c r="A6" s="31" t="s">
        <v>422</v>
      </c>
      <c r="B6" s="32"/>
      <c r="C6" s="32"/>
      <c r="D6" s="33"/>
      <c r="E6" s="33"/>
      <c r="F6" s="33"/>
      <c r="G6" s="33"/>
      <c r="H6" s="33"/>
      <c r="I6" s="33"/>
      <c r="J6" s="194" t="s">
        <v>414</v>
      </c>
      <c r="K6" s="194"/>
      <c r="L6" s="202" t="str">
        <f>IFERROR(VLOOKUP(L4,ข้อมูลหน่วยงาน!$A$3:$H$124,3,0),"")</f>
        <v/>
      </c>
      <c r="M6" s="202"/>
      <c r="R6" s="36"/>
    </row>
    <row r="7" spans="1:25" x14ac:dyDescent="0.7">
      <c r="A7" s="31" t="s">
        <v>553</v>
      </c>
      <c r="B7" s="31"/>
      <c r="C7" s="31"/>
      <c r="D7" s="35"/>
      <c r="E7" s="35"/>
      <c r="F7" s="35"/>
      <c r="G7" s="35"/>
      <c r="H7" s="35"/>
      <c r="I7" s="88"/>
      <c r="J7" s="197" t="s">
        <v>415</v>
      </c>
      <c r="K7" s="197"/>
      <c r="L7" s="198" t="str">
        <f>IFERROR(VLOOKUP(L4,ข้อมูลหน่วยงาน!$A$3:$H$124,4,0),"")</f>
        <v/>
      </c>
      <c r="M7" s="198"/>
      <c r="R7" s="26"/>
    </row>
    <row r="8" spans="1:25" x14ac:dyDescent="0.7">
      <c r="A8" s="31" t="s">
        <v>594</v>
      </c>
      <c r="B8" s="31"/>
      <c r="C8" s="31"/>
      <c r="D8" s="35"/>
      <c r="E8" s="35"/>
      <c r="F8" s="35"/>
      <c r="G8" s="35"/>
      <c r="H8" s="35"/>
      <c r="I8" s="88"/>
      <c r="J8" s="197" t="s">
        <v>416</v>
      </c>
      <c r="K8" s="197"/>
      <c r="L8" s="198" t="str">
        <f>IFERROR(VLOOKUP(L4,ข้อมูลหน่วยงาน!$A$3:$H$124,8,0),"")</f>
        <v/>
      </c>
      <c r="M8" s="198"/>
      <c r="R8" s="26"/>
    </row>
    <row r="9" spans="1:25" s="35" customFormat="1" x14ac:dyDescent="0.7">
      <c r="A9" s="35" t="s">
        <v>595</v>
      </c>
      <c r="C9" s="38"/>
      <c r="I9" s="88"/>
      <c r="L9" s="88"/>
      <c r="M9" s="38"/>
      <c r="N9" s="38"/>
      <c r="O9" s="38"/>
      <c r="P9" s="38"/>
      <c r="Q9" s="38"/>
      <c r="R9" s="39"/>
      <c r="Y9" s="41"/>
    </row>
    <row r="10" spans="1:25" s="35" customFormat="1" x14ac:dyDescent="0.7">
      <c r="A10" s="26" t="s">
        <v>582</v>
      </c>
      <c r="C10" s="38"/>
      <c r="I10" s="88"/>
      <c r="L10" s="88"/>
      <c r="M10" s="38"/>
      <c r="N10" s="38"/>
      <c r="O10" s="38"/>
      <c r="P10" s="38"/>
      <c r="Q10" s="38"/>
      <c r="R10" s="39"/>
      <c r="S10" s="40"/>
      <c r="T10" s="40"/>
      <c r="U10" s="38"/>
      <c r="W10" s="38"/>
      <c r="Y10" s="41"/>
    </row>
    <row r="11" spans="1:25" s="44" customFormat="1" ht="75" customHeight="1" x14ac:dyDescent="0.25">
      <c r="A11" s="178" t="s">
        <v>399</v>
      </c>
      <c r="B11" s="178" t="s">
        <v>401</v>
      </c>
      <c r="C11" s="190" t="s">
        <v>272</v>
      </c>
      <c r="D11" s="190" t="s">
        <v>273</v>
      </c>
      <c r="E11" s="179" t="s">
        <v>576</v>
      </c>
      <c r="F11" s="179" t="s">
        <v>596</v>
      </c>
      <c r="G11" s="182" t="s">
        <v>597</v>
      </c>
      <c r="H11" s="183"/>
      <c r="I11" s="184" t="s">
        <v>586</v>
      </c>
      <c r="J11" s="184"/>
      <c r="K11" s="184"/>
      <c r="L11" s="191" t="s">
        <v>398</v>
      </c>
      <c r="M11" s="191"/>
      <c r="N11" s="191"/>
      <c r="O11" s="191"/>
      <c r="P11" s="149" t="s">
        <v>397</v>
      </c>
      <c r="Q11" s="150"/>
      <c r="R11" s="150"/>
      <c r="S11" s="151"/>
      <c r="T11" s="159" t="s">
        <v>0</v>
      </c>
      <c r="U11" s="159"/>
      <c r="V11" s="159"/>
      <c r="W11" s="159"/>
      <c r="X11" s="42"/>
      <c r="Y11" s="43"/>
    </row>
    <row r="12" spans="1:25" ht="48" customHeight="1" x14ac:dyDescent="0.7">
      <c r="A12" s="178"/>
      <c r="B12" s="178"/>
      <c r="C12" s="190"/>
      <c r="D12" s="190"/>
      <c r="E12" s="180"/>
      <c r="F12" s="180"/>
      <c r="G12" s="179" t="s">
        <v>584</v>
      </c>
      <c r="H12" s="179" t="s">
        <v>585</v>
      </c>
      <c r="I12" s="185" t="s">
        <v>598</v>
      </c>
      <c r="J12" s="185" t="s">
        <v>587</v>
      </c>
      <c r="K12" s="187" t="s">
        <v>588</v>
      </c>
      <c r="L12" s="178" t="s">
        <v>565</v>
      </c>
      <c r="M12" s="152" t="s">
        <v>589</v>
      </c>
      <c r="N12" s="153"/>
      <c r="O12" s="154"/>
      <c r="P12" s="178" t="s">
        <v>565</v>
      </c>
      <c r="Q12" s="152" t="s">
        <v>589</v>
      </c>
      <c r="R12" s="153"/>
      <c r="S12" s="154"/>
      <c r="T12" s="178" t="s">
        <v>565</v>
      </c>
      <c r="U12" s="152" t="s">
        <v>589</v>
      </c>
      <c r="V12" s="153"/>
      <c r="W12" s="154"/>
      <c r="X12" s="45"/>
      <c r="Y12" s="46"/>
    </row>
    <row r="13" spans="1:25" ht="46.5" customHeight="1" x14ac:dyDescent="0.7">
      <c r="A13" s="178"/>
      <c r="B13" s="178"/>
      <c r="C13" s="190"/>
      <c r="D13" s="190"/>
      <c r="E13" s="181"/>
      <c r="F13" s="181"/>
      <c r="G13" s="181"/>
      <c r="H13" s="181"/>
      <c r="I13" s="186"/>
      <c r="J13" s="186"/>
      <c r="K13" s="188"/>
      <c r="L13" s="178"/>
      <c r="M13" s="110" t="s">
        <v>396</v>
      </c>
      <c r="N13" s="182" t="s">
        <v>552</v>
      </c>
      <c r="O13" s="189"/>
      <c r="P13" s="178"/>
      <c r="Q13" s="110" t="s">
        <v>396</v>
      </c>
      <c r="R13" s="182" t="s">
        <v>552</v>
      </c>
      <c r="S13" s="189"/>
      <c r="T13" s="178"/>
      <c r="U13" s="110" t="s">
        <v>396</v>
      </c>
      <c r="V13" s="182" t="s">
        <v>552</v>
      </c>
      <c r="W13" s="189"/>
      <c r="X13" s="45"/>
      <c r="Y13" s="46"/>
    </row>
    <row r="14" spans="1:25" x14ac:dyDescent="0.7">
      <c r="A14" s="80" t="s">
        <v>274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86"/>
      <c r="X14" s="47"/>
      <c r="Y14" s="48"/>
    </row>
    <row r="15" spans="1:25" x14ac:dyDescent="0.7">
      <c r="A15" s="168" t="s">
        <v>572</v>
      </c>
      <c r="B15" s="118">
        <v>1</v>
      </c>
      <c r="C15" s="118" t="s">
        <v>48</v>
      </c>
      <c r="D15" s="49" t="s">
        <v>49</v>
      </c>
      <c r="E15" s="50">
        <f>VLOOKUP('ขท. (1)'!C15,ข้อมูลเครื่องจักร!$C$4:$I$132,5,0)</f>
        <v>245775.31121166112</v>
      </c>
      <c r="F15" s="87"/>
      <c r="G15" s="50">
        <f>VLOOKUP('ขท. (1)'!C15,ข้อมูลเครื่องจักร!$C$4:$I$132,5,0)</f>
        <v>245775.31121166112</v>
      </c>
      <c r="H15" s="50">
        <f>VLOOKUP('ขท. (1)'!C15,ข้อมูลเครื่องจักร!$C$4:$I$132,7,0)</f>
        <v>23186.350114307654</v>
      </c>
      <c r="I15" s="111"/>
      <c r="J15" s="84"/>
      <c r="K15" s="50">
        <f>IF(I15="รายปี",G15,H15*J15)</f>
        <v>0</v>
      </c>
      <c r="L15" s="15"/>
      <c r="M15" s="81"/>
      <c r="N15" s="141">
        <f>K15*M15</f>
        <v>0</v>
      </c>
      <c r="O15" s="142"/>
      <c r="P15" s="119">
        <v>1</v>
      </c>
      <c r="Q15" s="81"/>
      <c r="R15" s="116">
        <f>K15*Q15</f>
        <v>0</v>
      </c>
      <c r="S15" s="117"/>
      <c r="T15" s="126">
        <v>1</v>
      </c>
      <c r="U15" s="81"/>
      <c r="V15" s="116">
        <f>K15*U15</f>
        <v>0</v>
      </c>
      <c r="W15" s="117"/>
      <c r="X15" s="47"/>
      <c r="Y15" s="48"/>
    </row>
    <row r="16" spans="1:25" x14ac:dyDescent="0.7">
      <c r="A16" s="169"/>
      <c r="B16" s="158">
        <v>2</v>
      </c>
      <c r="C16" s="118" t="s">
        <v>52</v>
      </c>
      <c r="D16" s="49" t="s">
        <v>53</v>
      </c>
      <c r="E16" s="50">
        <f>VLOOKUP('ขท. (1)'!C16,ข้อมูลเครื่องจักร!$C$4:$I$132,5,0)</f>
        <v>261966.11756775816</v>
      </c>
      <c r="F16" s="87" t="s">
        <v>581</v>
      </c>
      <c r="G16" s="50">
        <f>VLOOKUP('ขท. (1)'!C16,ข้อมูลเครื่องจักร!$C$4:$I$132,5,0)</f>
        <v>261966.11756775816</v>
      </c>
      <c r="H16" s="50">
        <f>VLOOKUP('ขท. (1)'!C16,ข้อมูลเครื่องจักร!$C$4:$I$132,7,0)</f>
        <v>24713.784676203602</v>
      </c>
      <c r="I16" s="87" t="s">
        <v>581</v>
      </c>
      <c r="J16" s="84"/>
      <c r="K16" s="50">
        <f t="shared" ref="K16:K24" si="0">IF(I16="รายปี",G16,H16*J16)</f>
        <v>261966.11756775816</v>
      </c>
      <c r="L16" s="15"/>
      <c r="M16" s="81"/>
      <c r="N16" s="141">
        <f t="shared" ref="N16:N24" si="1">K16*M16</f>
        <v>0</v>
      </c>
      <c r="O16" s="142"/>
      <c r="P16" s="176">
        <v>1</v>
      </c>
      <c r="Q16" s="81"/>
      <c r="R16" s="116">
        <f t="shared" ref="R16:R24" si="2">K16*Q16</f>
        <v>0</v>
      </c>
      <c r="S16" s="117"/>
      <c r="T16" s="126">
        <v>2</v>
      </c>
      <c r="U16" s="81"/>
      <c r="V16" s="116">
        <f t="shared" ref="V16:V24" si="3">K16*U16</f>
        <v>0</v>
      </c>
      <c r="W16" s="117"/>
      <c r="X16" s="47"/>
      <c r="Y16" s="48"/>
    </row>
    <row r="17" spans="1:25" x14ac:dyDescent="0.7">
      <c r="A17" s="169"/>
      <c r="B17" s="158"/>
      <c r="C17" s="118" t="s">
        <v>55</v>
      </c>
      <c r="D17" s="49" t="s">
        <v>56</v>
      </c>
      <c r="E17" s="50">
        <f>VLOOKUP('ขท. (1)'!C17,ข้อมูลเครื่องจักร!$C$4:$I$132,5,0)</f>
        <v>316664.24346366781</v>
      </c>
      <c r="F17" s="87" t="s">
        <v>581</v>
      </c>
      <c r="G17" s="50">
        <f>VLOOKUP('ขท. (1)'!C17,ข้อมูลเครื่องจักร!$C$4:$I$132,5,0)</f>
        <v>316664.24346366781</v>
      </c>
      <c r="H17" s="50">
        <f>VLOOKUP('ขท. (1)'!C17,ข้อมูลเครื่องจักร!$C$4:$I$132,7,0)</f>
        <v>29873.985232421492</v>
      </c>
      <c r="I17" s="87" t="s">
        <v>581</v>
      </c>
      <c r="J17" s="84"/>
      <c r="K17" s="50">
        <f t="shared" si="0"/>
        <v>316664.24346366781</v>
      </c>
      <c r="L17" s="15"/>
      <c r="M17" s="81"/>
      <c r="N17" s="141">
        <f t="shared" si="1"/>
        <v>0</v>
      </c>
      <c r="O17" s="142"/>
      <c r="P17" s="177"/>
      <c r="Q17" s="81"/>
      <c r="R17" s="116">
        <f t="shared" si="2"/>
        <v>0</v>
      </c>
      <c r="S17" s="117"/>
      <c r="T17" s="126">
        <v>1</v>
      </c>
      <c r="U17" s="81"/>
      <c r="V17" s="116">
        <f t="shared" si="3"/>
        <v>0</v>
      </c>
      <c r="W17" s="117"/>
      <c r="X17" s="47"/>
      <c r="Y17" s="48"/>
    </row>
    <row r="18" spans="1:25" x14ac:dyDescent="0.7">
      <c r="A18" s="169"/>
      <c r="B18" s="158">
        <v>3</v>
      </c>
      <c r="C18" s="118" t="s">
        <v>128</v>
      </c>
      <c r="D18" s="49" t="s">
        <v>129</v>
      </c>
      <c r="E18" s="50">
        <f>VLOOKUP('ขท. (1)'!C18,ข้อมูลเครื่องจักร!$C$4:$I$132,5,0)</f>
        <v>167628.88719604706</v>
      </c>
      <c r="F18" s="87" t="s">
        <v>581</v>
      </c>
      <c r="G18" s="50">
        <f>VLOOKUP('ขท. (1)'!C18,ข้อมูลเครื่องจักร!$C$4:$I$132,5,0)</f>
        <v>167628.88719604706</v>
      </c>
      <c r="H18" s="50">
        <f>VLOOKUP('ขท. (1)'!C18,ข้อมูลเครื่องจักร!$C$4:$I$132,7,0)</f>
        <v>15814.045961891232</v>
      </c>
      <c r="I18" s="87" t="s">
        <v>581</v>
      </c>
      <c r="J18" s="84"/>
      <c r="K18" s="50">
        <f t="shared" si="0"/>
        <v>167628.88719604706</v>
      </c>
      <c r="L18" s="15"/>
      <c r="M18" s="81"/>
      <c r="N18" s="141">
        <f t="shared" si="1"/>
        <v>0</v>
      </c>
      <c r="O18" s="142"/>
      <c r="P18" s="176">
        <v>3</v>
      </c>
      <c r="Q18" s="81"/>
      <c r="R18" s="116">
        <f t="shared" si="2"/>
        <v>0</v>
      </c>
      <c r="S18" s="117"/>
      <c r="T18" s="166">
        <v>8</v>
      </c>
      <c r="U18" s="81"/>
      <c r="V18" s="116">
        <f t="shared" si="3"/>
        <v>0</v>
      </c>
      <c r="W18" s="117"/>
      <c r="X18" s="47"/>
      <c r="Y18" s="48"/>
    </row>
    <row r="19" spans="1:25" x14ac:dyDescent="0.7">
      <c r="A19" s="169"/>
      <c r="B19" s="158"/>
      <c r="C19" s="118" t="s">
        <v>131</v>
      </c>
      <c r="D19" s="49" t="s">
        <v>291</v>
      </c>
      <c r="E19" s="50">
        <f>VLOOKUP('ขท. (1)'!C19,ข้อมูลเครื่องจักร!$C$4:$I$132,5,0)</f>
        <v>214379.35920662576</v>
      </c>
      <c r="F19" s="87" t="s">
        <v>581</v>
      </c>
      <c r="G19" s="50">
        <f>VLOOKUP('ขท. (1)'!C19,ข้อมูลเครื่องจักร!$C$4:$I$132,5,0)</f>
        <v>214379.35920662576</v>
      </c>
      <c r="H19" s="50">
        <f>VLOOKUP('ขท. (1)'!C19,ข้อมูลเครื่องจักร!$C$4:$I$132,7,0)</f>
        <v>20224.467849681674</v>
      </c>
      <c r="I19" s="87" t="s">
        <v>581</v>
      </c>
      <c r="J19" s="84"/>
      <c r="K19" s="50">
        <f t="shared" si="0"/>
        <v>214379.35920662576</v>
      </c>
      <c r="L19" s="15"/>
      <c r="M19" s="81"/>
      <c r="N19" s="141">
        <f t="shared" si="1"/>
        <v>0</v>
      </c>
      <c r="O19" s="142"/>
      <c r="P19" s="177"/>
      <c r="Q19" s="81"/>
      <c r="R19" s="116">
        <f t="shared" si="2"/>
        <v>0</v>
      </c>
      <c r="S19" s="117"/>
      <c r="T19" s="167"/>
      <c r="U19" s="81"/>
      <c r="V19" s="116">
        <f t="shared" si="3"/>
        <v>0</v>
      </c>
      <c r="W19" s="117"/>
      <c r="X19" s="47"/>
      <c r="Y19" s="48"/>
    </row>
    <row r="20" spans="1:25" x14ac:dyDescent="0.7">
      <c r="A20" s="169"/>
      <c r="B20" s="158"/>
      <c r="C20" s="118" t="s">
        <v>128</v>
      </c>
      <c r="D20" s="49" t="s">
        <v>555</v>
      </c>
      <c r="E20" s="50">
        <v>0</v>
      </c>
      <c r="F20" s="87" t="s">
        <v>581</v>
      </c>
      <c r="G20" s="50">
        <v>0</v>
      </c>
      <c r="H20" s="50">
        <v>0</v>
      </c>
      <c r="I20" s="87" t="s">
        <v>581</v>
      </c>
      <c r="J20" s="84"/>
      <c r="K20" s="50">
        <f t="shared" si="0"/>
        <v>0</v>
      </c>
      <c r="L20" s="15"/>
      <c r="M20" s="81"/>
      <c r="N20" s="141">
        <f t="shared" si="1"/>
        <v>0</v>
      </c>
      <c r="O20" s="142"/>
      <c r="P20" s="119"/>
      <c r="Q20" s="81"/>
      <c r="R20" s="116">
        <f t="shared" si="2"/>
        <v>0</v>
      </c>
      <c r="S20" s="117"/>
      <c r="T20" s="126">
        <v>2</v>
      </c>
      <c r="U20" s="81"/>
      <c r="V20" s="116">
        <f t="shared" si="3"/>
        <v>0</v>
      </c>
      <c r="W20" s="117"/>
      <c r="X20" s="47"/>
      <c r="Y20" s="48"/>
    </row>
    <row r="21" spans="1:25" x14ac:dyDescent="0.7">
      <c r="A21" s="169"/>
      <c r="B21" s="158">
        <v>4</v>
      </c>
      <c r="C21" s="118" t="s">
        <v>136</v>
      </c>
      <c r="D21" s="49" t="s">
        <v>137</v>
      </c>
      <c r="E21" s="50">
        <f>VLOOKUP('ขท. (1)'!C21,ข้อมูลเครื่องจักร!$C$4:$I$132,5,0)</f>
        <v>120696.10179617965</v>
      </c>
      <c r="F21" s="87" t="s">
        <v>581</v>
      </c>
      <c r="G21" s="50">
        <f>VLOOKUP('ขท. (1)'!C21,ข้อมูลเครื่องจักร!$C$4:$I$132,5,0)</f>
        <v>120696.10179617965</v>
      </c>
      <c r="H21" s="50">
        <f>VLOOKUP('ขท. (1)'!C21,ข้อมูลเครื่องจักร!$C$4:$I$132,7,0)</f>
        <v>11386.424697752796</v>
      </c>
      <c r="I21" s="87" t="s">
        <v>581</v>
      </c>
      <c r="J21" s="84"/>
      <c r="K21" s="50">
        <f t="shared" si="0"/>
        <v>120696.10179617965</v>
      </c>
      <c r="L21" s="196" t="str">
        <f>IFERROR(1*$L$6,"")</f>
        <v/>
      </c>
      <c r="M21" s="82"/>
      <c r="N21" s="141">
        <f t="shared" si="1"/>
        <v>0</v>
      </c>
      <c r="O21" s="142"/>
      <c r="P21" s="160">
        <v>3</v>
      </c>
      <c r="Q21" s="82"/>
      <c r="R21" s="116">
        <f t="shared" si="2"/>
        <v>0</v>
      </c>
      <c r="S21" s="117"/>
      <c r="T21" s="160">
        <v>7</v>
      </c>
      <c r="U21" s="82"/>
      <c r="V21" s="116">
        <f t="shared" si="3"/>
        <v>0</v>
      </c>
      <c r="W21" s="117"/>
      <c r="X21" s="47"/>
      <c r="Y21" s="48"/>
    </row>
    <row r="22" spans="1:25" x14ac:dyDescent="0.7">
      <c r="A22" s="169"/>
      <c r="B22" s="158"/>
      <c r="C22" s="118" t="s">
        <v>141</v>
      </c>
      <c r="D22" s="49" t="s">
        <v>275</v>
      </c>
      <c r="E22" s="50">
        <f>VLOOKUP('ขท. (1)'!C22,ข้อมูลเครื่องจักร!$C$4:$I$132,5,0)</f>
        <v>145803.43827299066</v>
      </c>
      <c r="F22" s="87" t="s">
        <v>581</v>
      </c>
      <c r="G22" s="50">
        <f>VLOOKUP('ขท. (1)'!C22,ข้อมูลเครื่องจักร!$C$4:$I$132,5,0)</f>
        <v>145803.43827299066</v>
      </c>
      <c r="H22" s="50">
        <f>VLOOKUP('ขท. (1)'!C22,ข้อมูลเครื่องจักร!$C$4:$I$132,7,0)</f>
        <v>13755.041346508553</v>
      </c>
      <c r="I22" s="87" t="s">
        <v>581</v>
      </c>
      <c r="J22" s="84"/>
      <c r="K22" s="50">
        <f t="shared" si="0"/>
        <v>145803.43827299066</v>
      </c>
      <c r="L22" s="159"/>
      <c r="M22" s="82"/>
      <c r="N22" s="141">
        <f t="shared" si="1"/>
        <v>0</v>
      </c>
      <c r="O22" s="142"/>
      <c r="P22" s="161"/>
      <c r="Q22" s="82"/>
      <c r="R22" s="116">
        <f t="shared" si="2"/>
        <v>0</v>
      </c>
      <c r="S22" s="117"/>
      <c r="T22" s="161"/>
      <c r="U22" s="82"/>
      <c r="V22" s="116">
        <f t="shared" si="3"/>
        <v>0</v>
      </c>
      <c r="W22" s="117"/>
      <c r="X22" s="47"/>
      <c r="Y22" s="48"/>
    </row>
    <row r="23" spans="1:25" x14ac:dyDescent="0.7">
      <c r="A23" s="169"/>
      <c r="B23" s="158"/>
      <c r="C23" s="118" t="s">
        <v>139</v>
      </c>
      <c r="D23" s="49" t="s">
        <v>276</v>
      </c>
      <c r="E23" s="50">
        <f>VLOOKUP('ขท. (1)'!C23,ข้อมูลเครื่องจักร!$C$4:$I$132,5,0)</f>
        <v>166247.98368982246</v>
      </c>
      <c r="F23" s="87" t="s">
        <v>581</v>
      </c>
      <c r="G23" s="50">
        <f>VLOOKUP('ขท. (1)'!C23,ข้อมูลเครื่องจักร!$C$4:$I$132,5,0)</f>
        <v>166247.98368982246</v>
      </c>
      <c r="H23" s="50">
        <f>VLOOKUP('ขท. (1)'!C23,ข้อมูลเครื่องจักร!$C$4:$I$132,7,0)</f>
        <v>15683.772046209666</v>
      </c>
      <c r="I23" s="87" t="s">
        <v>581</v>
      </c>
      <c r="J23" s="84"/>
      <c r="K23" s="50">
        <f t="shared" si="0"/>
        <v>166247.98368982246</v>
      </c>
      <c r="L23" s="159"/>
      <c r="M23" s="82"/>
      <c r="N23" s="141">
        <f t="shared" si="1"/>
        <v>0</v>
      </c>
      <c r="O23" s="142"/>
      <c r="P23" s="162"/>
      <c r="Q23" s="82"/>
      <c r="R23" s="116">
        <f t="shared" si="2"/>
        <v>0</v>
      </c>
      <c r="S23" s="117"/>
      <c r="T23" s="162"/>
      <c r="U23" s="82"/>
      <c r="V23" s="116">
        <f t="shared" si="3"/>
        <v>0</v>
      </c>
      <c r="W23" s="117"/>
      <c r="X23" s="47"/>
      <c r="Y23" s="48"/>
    </row>
    <row r="24" spans="1:25" x14ac:dyDescent="0.7">
      <c r="A24" s="170"/>
      <c r="B24" s="158"/>
      <c r="C24" s="118" t="s">
        <v>136</v>
      </c>
      <c r="D24" s="49" t="s">
        <v>554</v>
      </c>
      <c r="E24" s="50">
        <v>0</v>
      </c>
      <c r="F24" s="87" t="s">
        <v>581</v>
      </c>
      <c r="G24" s="50">
        <v>0</v>
      </c>
      <c r="H24" s="50">
        <v>0</v>
      </c>
      <c r="I24" s="87" t="s">
        <v>581</v>
      </c>
      <c r="J24" s="84"/>
      <c r="K24" s="50">
        <f t="shared" si="0"/>
        <v>0</v>
      </c>
      <c r="L24" s="16"/>
      <c r="M24" s="83"/>
      <c r="N24" s="141">
        <f t="shared" si="1"/>
        <v>0</v>
      </c>
      <c r="O24" s="142"/>
      <c r="P24" s="121">
        <v>1</v>
      </c>
      <c r="Q24" s="83"/>
      <c r="R24" s="116">
        <f t="shared" si="2"/>
        <v>0</v>
      </c>
      <c r="S24" s="117"/>
      <c r="T24" s="51">
        <v>1</v>
      </c>
      <c r="U24" s="83"/>
      <c r="V24" s="116">
        <f t="shared" si="3"/>
        <v>0</v>
      </c>
      <c r="W24" s="117"/>
      <c r="X24" s="47"/>
      <c r="Y24" s="48"/>
    </row>
    <row r="25" spans="1:25" x14ac:dyDescent="0.7">
      <c r="A25" s="155" t="s">
        <v>311</v>
      </c>
      <c r="B25" s="156"/>
      <c r="C25" s="156"/>
      <c r="D25" s="157"/>
      <c r="E25" s="125"/>
      <c r="F25" s="125"/>
      <c r="G25" s="125"/>
      <c r="H25" s="125"/>
      <c r="I25" s="125"/>
      <c r="J25" s="125"/>
      <c r="K25" s="125"/>
      <c r="L25" s="3">
        <f t="shared" ref="L25:U25" si="4">SUM(L15:L24)</f>
        <v>0</v>
      </c>
      <c r="M25" s="3">
        <f t="shared" si="4"/>
        <v>0</v>
      </c>
      <c r="N25" s="147">
        <f>SUM(N15:O24)</f>
        <v>0</v>
      </c>
      <c r="O25" s="148"/>
      <c r="P25" s="3">
        <f t="shared" si="4"/>
        <v>9</v>
      </c>
      <c r="Q25" s="3">
        <f t="shared" si="4"/>
        <v>0</v>
      </c>
      <c r="R25" s="147">
        <f>SUM(R15:S24)</f>
        <v>0</v>
      </c>
      <c r="S25" s="148"/>
      <c r="T25" s="3">
        <f t="shared" si="4"/>
        <v>22</v>
      </c>
      <c r="U25" s="3">
        <f t="shared" si="4"/>
        <v>0</v>
      </c>
      <c r="V25" s="147">
        <f>SUM(V15:W24)</f>
        <v>0</v>
      </c>
      <c r="W25" s="148"/>
      <c r="X25" s="47"/>
      <c r="Y25" s="48"/>
    </row>
    <row r="26" spans="1:25" x14ac:dyDescent="0.7">
      <c r="A26" s="80" t="s">
        <v>277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86"/>
      <c r="X26" s="47"/>
      <c r="Y26" s="48"/>
    </row>
    <row r="27" spans="1:25" ht="24" customHeight="1" x14ac:dyDescent="0.7">
      <c r="A27" s="163" t="s">
        <v>573</v>
      </c>
      <c r="B27" s="52">
        <v>5</v>
      </c>
      <c r="C27" s="52" t="s">
        <v>3</v>
      </c>
      <c r="D27" s="53" t="s">
        <v>556</v>
      </c>
      <c r="E27" s="50">
        <f>VLOOKUP('ขท. (1)'!C27,ข้อมูลเครื่องจักร!$C$4:$I$132,5,0)</f>
        <v>0</v>
      </c>
      <c r="F27" s="87" t="s">
        <v>581</v>
      </c>
      <c r="G27" s="50">
        <f>VLOOKUP('ขท. (1)'!C27,ข้อมูลเครื่องจักร!$C$4:$I$132,5,0)</f>
        <v>0</v>
      </c>
      <c r="H27" s="50">
        <f>VLOOKUP('ขท. (1)'!C27,ข้อมูลเครื่องจักร!$C$4:$I$132,7,0)</f>
        <v>0</v>
      </c>
      <c r="I27" s="87" t="s">
        <v>581</v>
      </c>
      <c r="J27" s="84"/>
      <c r="K27" s="50">
        <f t="shared" ref="K27:K80" si="5">IF(I27="รายปี",G27,H27*J27)</f>
        <v>0</v>
      </c>
      <c r="L27" s="54"/>
      <c r="M27" s="81"/>
      <c r="N27" s="141">
        <f t="shared" ref="N27:N80" si="6">K27*M27</f>
        <v>0</v>
      </c>
      <c r="O27" s="142"/>
      <c r="P27" s="122">
        <v>1</v>
      </c>
      <c r="Q27" s="81"/>
      <c r="R27" s="116">
        <f t="shared" ref="R27:R80" si="7">K27*Q27</f>
        <v>0</v>
      </c>
      <c r="S27" s="117"/>
      <c r="T27" s="122">
        <v>1</v>
      </c>
      <c r="U27" s="81"/>
      <c r="V27" s="116">
        <f t="shared" ref="V27:V80" si="8">K27*U27</f>
        <v>0</v>
      </c>
      <c r="W27" s="117"/>
      <c r="X27" s="47"/>
      <c r="Y27" s="48"/>
    </row>
    <row r="28" spans="1:25" x14ac:dyDescent="0.7">
      <c r="A28" s="164"/>
      <c r="B28" s="118">
        <v>6</v>
      </c>
      <c r="C28" s="118" t="s">
        <v>9</v>
      </c>
      <c r="D28" s="49" t="s">
        <v>557</v>
      </c>
      <c r="E28" s="50">
        <f>VLOOKUP('ขท. (1)'!C28,ข้อมูลเครื่องจักร!$C$4:$I$132,5,0)</f>
        <v>0</v>
      </c>
      <c r="F28" s="87" t="s">
        <v>581</v>
      </c>
      <c r="G28" s="50">
        <f>VLOOKUP('ขท. (1)'!C28,ข้อมูลเครื่องจักร!$C$4:$I$132,5,0)</f>
        <v>0</v>
      </c>
      <c r="H28" s="50">
        <f>VLOOKUP('ขท. (1)'!C28,ข้อมูลเครื่องจักร!$C$4:$I$132,7,0)</f>
        <v>0</v>
      </c>
      <c r="I28" s="87" t="s">
        <v>581</v>
      </c>
      <c r="J28" s="84"/>
      <c r="K28" s="50">
        <f t="shared" si="5"/>
        <v>0</v>
      </c>
      <c r="L28" s="15"/>
      <c r="M28" s="81"/>
      <c r="N28" s="141">
        <f t="shared" si="6"/>
        <v>0</v>
      </c>
      <c r="O28" s="142"/>
      <c r="P28" s="119">
        <v>1</v>
      </c>
      <c r="Q28" s="81"/>
      <c r="R28" s="116">
        <f t="shared" si="7"/>
        <v>0</v>
      </c>
      <c r="S28" s="117"/>
      <c r="T28" s="119">
        <v>1</v>
      </c>
      <c r="U28" s="81"/>
      <c r="V28" s="116">
        <f t="shared" si="8"/>
        <v>0</v>
      </c>
      <c r="W28" s="117"/>
      <c r="X28" s="47"/>
      <c r="Y28" s="48"/>
    </row>
    <row r="29" spans="1:25" x14ac:dyDescent="0.7">
      <c r="A29" s="164"/>
      <c r="B29" s="118">
        <v>7</v>
      </c>
      <c r="C29" s="118" t="s">
        <v>11</v>
      </c>
      <c r="D29" s="49" t="s">
        <v>278</v>
      </c>
      <c r="E29" s="50">
        <f>VLOOKUP('ขท. (1)'!C29,ข้อมูลเครื่องจักร!$C$4:$I$132,5,0)</f>
        <v>7375.2401519607847</v>
      </c>
      <c r="F29" s="87" t="s">
        <v>581</v>
      </c>
      <c r="G29" s="50">
        <f>VLOOKUP('ขท. (1)'!C29,ข้อมูลเครื่องจักร!$C$4:$I$132,5,0)</f>
        <v>7375.2401519607847</v>
      </c>
      <c r="H29" s="50">
        <f>VLOOKUP('ขท. (1)'!C29,ข้อมูลเครื่องจักร!$C$4:$I$132,7,0)</f>
        <v>695.77737282648911</v>
      </c>
      <c r="I29" s="87" t="s">
        <v>581</v>
      </c>
      <c r="J29" s="84"/>
      <c r="K29" s="50">
        <f t="shared" si="5"/>
        <v>7375.2401519607847</v>
      </c>
      <c r="L29" s="55" t="str">
        <f>IFERROR(5*$L$6,"")</f>
        <v/>
      </c>
      <c r="M29" s="81"/>
      <c r="N29" s="141">
        <f t="shared" si="6"/>
        <v>0</v>
      </c>
      <c r="O29" s="142"/>
      <c r="P29" s="56"/>
      <c r="Q29" s="81"/>
      <c r="R29" s="116">
        <f t="shared" si="7"/>
        <v>0</v>
      </c>
      <c r="S29" s="117"/>
      <c r="T29" s="56"/>
      <c r="U29" s="81"/>
      <c r="V29" s="116">
        <f t="shared" si="8"/>
        <v>0</v>
      </c>
      <c r="W29" s="117"/>
      <c r="X29" s="47"/>
      <c r="Y29" s="48"/>
    </row>
    <row r="30" spans="1:25" x14ac:dyDescent="0.7">
      <c r="A30" s="164"/>
      <c r="B30" s="52">
        <v>8</v>
      </c>
      <c r="C30" s="118" t="s">
        <v>13</v>
      </c>
      <c r="D30" s="49" t="s">
        <v>279</v>
      </c>
      <c r="E30" s="50">
        <f>VLOOKUP('ขท. (1)'!C30,ข้อมูลเครื่องจักร!$C$4:$I$132,5,0)</f>
        <v>8330.682848039216</v>
      </c>
      <c r="F30" s="87" t="s">
        <v>581</v>
      </c>
      <c r="G30" s="50">
        <f>VLOOKUP('ขท. (1)'!C30,ข้อมูลเครื่องจักร!$C$4:$I$132,5,0)</f>
        <v>8330.682848039216</v>
      </c>
      <c r="H30" s="50">
        <f>VLOOKUP('ขท. (1)'!C30,ข้อมูลเครื่องจักร!$C$4:$I$132,7,0)</f>
        <v>785.91347623011472</v>
      </c>
      <c r="I30" s="87" t="s">
        <v>581</v>
      </c>
      <c r="J30" s="84"/>
      <c r="K30" s="50">
        <f t="shared" si="5"/>
        <v>8330.682848039216</v>
      </c>
      <c r="L30" s="55" t="str">
        <f>IFERROR(5*$L$6,"")</f>
        <v/>
      </c>
      <c r="M30" s="81"/>
      <c r="N30" s="141">
        <f t="shared" si="6"/>
        <v>0</v>
      </c>
      <c r="O30" s="142"/>
      <c r="P30" s="56"/>
      <c r="Q30" s="81"/>
      <c r="R30" s="116">
        <f t="shared" si="7"/>
        <v>0</v>
      </c>
      <c r="S30" s="117"/>
      <c r="T30" s="56"/>
      <c r="U30" s="81"/>
      <c r="V30" s="116">
        <f t="shared" si="8"/>
        <v>0</v>
      </c>
      <c r="W30" s="117"/>
      <c r="X30" s="47"/>
      <c r="Y30" s="48"/>
    </row>
    <row r="31" spans="1:25" x14ac:dyDescent="0.7">
      <c r="A31" s="164"/>
      <c r="B31" s="118">
        <v>9</v>
      </c>
      <c r="C31" s="57" t="s">
        <v>24</v>
      </c>
      <c r="D31" s="49" t="s">
        <v>25</v>
      </c>
      <c r="E31" s="50">
        <f>VLOOKUP('ขท. (1)'!C31,ข้อมูลเครื่องจักร!$C$4:$I$132,5,0)</f>
        <v>23316.56223454549</v>
      </c>
      <c r="F31" s="50"/>
      <c r="G31" s="50">
        <f>VLOOKUP('ขท. (1)'!C31,ข้อมูลเครื่องจักร!$C$4:$I$132,5,0)</f>
        <v>23316.56223454549</v>
      </c>
      <c r="H31" s="50">
        <f>VLOOKUP('ขท. (1)'!C31,ข้อมูลเครื่องจักร!$C$4:$I$132,7,0)</f>
        <v>2199.6756825042917</v>
      </c>
      <c r="I31" s="111"/>
      <c r="J31" s="84"/>
      <c r="K31" s="50">
        <f t="shared" si="5"/>
        <v>0</v>
      </c>
      <c r="L31" s="15"/>
      <c r="M31" s="81"/>
      <c r="N31" s="141">
        <f t="shared" si="6"/>
        <v>0</v>
      </c>
      <c r="O31" s="142"/>
      <c r="P31" s="119"/>
      <c r="Q31" s="81"/>
      <c r="R31" s="116">
        <f t="shared" si="7"/>
        <v>0</v>
      </c>
      <c r="S31" s="117"/>
      <c r="T31" s="119">
        <v>1</v>
      </c>
      <c r="U31" s="81"/>
      <c r="V31" s="116">
        <f t="shared" si="8"/>
        <v>0</v>
      </c>
      <c r="W31" s="117"/>
      <c r="X31" s="47"/>
      <c r="Y31" s="48"/>
    </row>
    <row r="32" spans="1:25" x14ac:dyDescent="0.7">
      <c r="A32" s="164"/>
      <c r="B32" s="118">
        <v>10</v>
      </c>
      <c r="C32" s="58" t="s">
        <v>29</v>
      </c>
      <c r="D32" s="49" t="s">
        <v>300</v>
      </c>
      <c r="E32" s="50">
        <f>VLOOKUP('ขท. (1)'!C32,ข้อมูลเครื่องจักร!$C$4:$I$132,5,0)</f>
        <v>19637.647891384342</v>
      </c>
      <c r="F32" s="50"/>
      <c r="G32" s="50">
        <f>VLOOKUP('ขท. (1)'!C32,ข้อมูลเครื่องจักร!$C$4:$I$132,5,0)</f>
        <v>19637.647891384342</v>
      </c>
      <c r="H32" s="50">
        <f>VLOOKUP('ขท. (1)'!C32,ข้อมูลเครื่องจักร!$C$4:$I$132,7,0)</f>
        <v>1852.6082916400323</v>
      </c>
      <c r="I32" s="111"/>
      <c r="J32" s="84"/>
      <c r="K32" s="50">
        <f t="shared" si="5"/>
        <v>0</v>
      </c>
      <c r="L32" s="15"/>
      <c r="M32" s="81"/>
      <c r="N32" s="141">
        <f t="shared" si="6"/>
        <v>0</v>
      </c>
      <c r="O32" s="142"/>
      <c r="P32" s="119">
        <v>1</v>
      </c>
      <c r="Q32" s="81"/>
      <c r="R32" s="116">
        <f t="shared" si="7"/>
        <v>0</v>
      </c>
      <c r="S32" s="117"/>
      <c r="T32" s="119"/>
      <c r="U32" s="81"/>
      <c r="V32" s="116">
        <f t="shared" si="8"/>
        <v>0</v>
      </c>
      <c r="W32" s="117"/>
      <c r="X32" s="47"/>
      <c r="Y32" s="48"/>
    </row>
    <row r="33" spans="1:25" x14ac:dyDescent="0.7">
      <c r="A33" s="164"/>
      <c r="B33" s="52">
        <v>11</v>
      </c>
      <c r="C33" s="58" t="s">
        <v>31</v>
      </c>
      <c r="D33" s="49" t="s">
        <v>32</v>
      </c>
      <c r="E33" s="50">
        <f>VLOOKUP('ขท. (1)'!C33,ข้อมูลเครื่องจักร!$C$4:$I$132,5,0)</f>
        <v>13225.402198069547</v>
      </c>
      <c r="F33" s="50"/>
      <c r="G33" s="50">
        <f>VLOOKUP('ขท. (1)'!C33,ข้อมูลเครื่องจักร!$C$4:$I$132,5,0)</f>
        <v>13225.402198069547</v>
      </c>
      <c r="H33" s="50">
        <f>VLOOKUP('ขท. (1)'!C33,ข้อมูลเครื่องจักร!$C$4:$I$132,7,0)</f>
        <v>1247.6794526480705</v>
      </c>
      <c r="I33" s="111"/>
      <c r="J33" s="84"/>
      <c r="K33" s="50">
        <f t="shared" si="5"/>
        <v>0</v>
      </c>
      <c r="L33" s="15"/>
      <c r="M33" s="82"/>
      <c r="N33" s="141">
        <f t="shared" si="6"/>
        <v>0</v>
      </c>
      <c r="O33" s="142"/>
      <c r="P33" s="119"/>
      <c r="Q33" s="82"/>
      <c r="R33" s="116">
        <f t="shared" si="7"/>
        <v>0</v>
      </c>
      <c r="S33" s="117"/>
      <c r="T33" s="119"/>
      <c r="U33" s="82"/>
      <c r="V33" s="116">
        <f t="shared" si="8"/>
        <v>0</v>
      </c>
      <c r="W33" s="117"/>
      <c r="X33" s="47"/>
      <c r="Y33" s="48"/>
    </row>
    <row r="34" spans="1:25" x14ac:dyDescent="0.7">
      <c r="A34" s="164"/>
      <c r="B34" s="118">
        <v>12</v>
      </c>
      <c r="C34" s="59" t="s">
        <v>39</v>
      </c>
      <c r="D34" s="60" t="s">
        <v>325</v>
      </c>
      <c r="E34" s="50">
        <f>VLOOKUP('ขท. (1)'!C34,ข้อมูลเครื่องจักร!$C$4:$I$132,5,0)</f>
        <v>15774.532327611172</v>
      </c>
      <c r="F34" s="50"/>
      <c r="G34" s="50">
        <f>VLOOKUP('ขท. (1)'!C34,ข้อมูลเครื่องจักร!$C$4:$I$132,5,0)</f>
        <v>15774.532327611172</v>
      </c>
      <c r="H34" s="50">
        <f>VLOOKUP('ขท. (1)'!C34,ข้อมูลเครื่องจักร!$C$4:$I$132,7,0)</f>
        <v>1488.1634271331295</v>
      </c>
      <c r="I34" s="111"/>
      <c r="J34" s="84"/>
      <c r="K34" s="50">
        <f t="shared" si="5"/>
        <v>0</v>
      </c>
      <c r="L34" s="15"/>
      <c r="M34" s="82"/>
      <c r="N34" s="141">
        <f t="shared" si="6"/>
        <v>0</v>
      </c>
      <c r="O34" s="142"/>
      <c r="P34" s="119"/>
      <c r="Q34" s="82"/>
      <c r="R34" s="116">
        <f t="shared" si="7"/>
        <v>0</v>
      </c>
      <c r="S34" s="117"/>
      <c r="T34" s="119"/>
      <c r="U34" s="82"/>
      <c r="V34" s="116">
        <f t="shared" si="8"/>
        <v>0</v>
      </c>
      <c r="W34" s="117"/>
      <c r="X34" s="47"/>
      <c r="Y34" s="48"/>
    </row>
    <row r="35" spans="1:25" x14ac:dyDescent="0.7">
      <c r="A35" s="164"/>
      <c r="B35" s="118">
        <v>13</v>
      </c>
      <c r="C35" s="59" t="s">
        <v>385</v>
      </c>
      <c r="D35" s="60" t="s">
        <v>331</v>
      </c>
      <c r="E35" s="50">
        <f>VLOOKUP('ขท. (1)'!C35,ข้อมูลเครื่องจักร!$C$4:$I$132,5,0)</f>
        <v>15602.808675603546</v>
      </c>
      <c r="F35" s="87"/>
      <c r="G35" s="50">
        <f>VLOOKUP('ขท. (1)'!C35,ข้อมูลเครื่องจักร!$C$4:$I$132,5,0)</f>
        <v>15602.808675603546</v>
      </c>
      <c r="H35" s="50">
        <f>VLOOKUP('ขท. (1)'!C35,ข้อมูลเครื่องจักร!$C$4:$I$132,7,0)</f>
        <v>1471.9630826041082</v>
      </c>
      <c r="I35" s="111"/>
      <c r="J35" s="84"/>
      <c r="K35" s="50">
        <f t="shared" si="5"/>
        <v>0</v>
      </c>
      <c r="L35" s="15"/>
      <c r="M35" s="82"/>
      <c r="N35" s="141">
        <f t="shared" si="6"/>
        <v>0</v>
      </c>
      <c r="O35" s="142"/>
      <c r="P35" s="119"/>
      <c r="Q35" s="82"/>
      <c r="R35" s="116">
        <f t="shared" si="7"/>
        <v>0</v>
      </c>
      <c r="S35" s="117"/>
      <c r="T35" s="119"/>
      <c r="U35" s="82"/>
      <c r="V35" s="116">
        <f t="shared" si="8"/>
        <v>0</v>
      </c>
      <c r="W35" s="117"/>
      <c r="X35" s="47"/>
      <c r="Y35" s="48"/>
    </row>
    <row r="36" spans="1:25" x14ac:dyDescent="0.7">
      <c r="A36" s="164"/>
      <c r="B36" s="52">
        <v>14</v>
      </c>
      <c r="C36" s="118" t="s">
        <v>109</v>
      </c>
      <c r="D36" s="49" t="s">
        <v>110</v>
      </c>
      <c r="E36" s="50">
        <f>VLOOKUP('ขท. (1)'!C36,ข้อมูลเครื่องจักร!$C$4:$I$132,5,0)</f>
        <v>7883.5089319773333</v>
      </c>
      <c r="F36" s="87" t="s">
        <v>581</v>
      </c>
      <c r="G36" s="50">
        <f>VLOOKUP('ขท. (1)'!C36,ข้อมูลเครื่องจักร!$C$4:$I$132,5,0)</f>
        <v>7883.5089319773333</v>
      </c>
      <c r="H36" s="50">
        <f>VLOOKUP('ขท. (1)'!C36,ข้อมูลเครื่องจักร!$C$4:$I$132,7,0)</f>
        <v>743.72725773371076</v>
      </c>
      <c r="I36" s="87" t="s">
        <v>581</v>
      </c>
      <c r="J36" s="84"/>
      <c r="K36" s="50">
        <f t="shared" si="5"/>
        <v>7883.5089319773333</v>
      </c>
      <c r="L36" s="55" t="str">
        <f>IFERROR(1*$L$6,"")</f>
        <v/>
      </c>
      <c r="M36" s="83"/>
      <c r="N36" s="141">
        <f t="shared" si="6"/>
        <v>0</v>
      </c>
      <c r="O36" s="142"/>
      <c r="P36" s="56"/>
      <c r="Q36" s="83"/>
      <c r="R36" s="116">
        <f t="shared" si="7"/>
        <v>0</v>
      </c>
      <c r="S36" s="117"/>
      <c r="T36" s="56"/>
      <c r="U36" s="83"/>
      <c r="V36" s="116">
        <f t="shared" si="8"/>
        <v>0</v>
      </c>
      <c r="W36" s="117"/>
      <c r="X36" s="47"/>
      <c r="Y36" s="48"/>
    </row>
    <row r="37" spans="1:25" x14ac:dyDescent="0.7">
      <c r="A37" s="164"/>
      <c r="B37" s="118">
        <v>15</v>
      </c>
      <c r="C37" s="118" t="s">
        <v>112</v>
      </c>
      <c r="D37" s="49" t="s">
        <v>113</v>
      </c>
      <c r="E37" s="50">
        <f>VLOOKUP('ขท. (1)'!C37,ข้อมูลเครื่องจักร!$C$4:$I$132,5,0)</f>
        <v>22137.122861313343</v>
      </c>
      <c r="F37" s="87" t="s">
        <v>581</v>
      </c>
      <c r="G37" s="50">
        <f>VLOOKUP('ขท. (1)'!C37,ข้อมูลเครื่องจักร!$C$4:$I$132,5,0)</f>
        <v>22137.122861313343</v>
      </c>
      <c r="H37" s="50">
        <f>VLOOKUP('ขท. (1)'!C37,ข้อมูลเครื่องจักร!$C$4:$I$132,7,0)</f>
        <v>2088.4078171050323</v>
      </c>
      <c r="I37" s="87" t="s">
        <v>581</v>
      </c>
      <c r="J37" s="84"/>
      <c r="K37" s="50">
        <f t="shared" si="5"/>
        <v>22137.122861313343</v>
      </c>
      <c r="L37" s="55"/>
      <c r="M37" s="81"/>
      <c r="N37" s="141">
        <f t="shared" si="6"/>
        <v>0</v>
      </c>
      <c r="O37" s="142"/>
      <c r="P37" s="56"/>
      <c r="Q37" s="81"/>
      <c r="R37" s="116">
        <f t="shared" si="7"/>
        <v>0</v>
      </c>
      <c r="S37" s="117"/>
      <c r="T37" s="56"/>
      <c r="U37" s="81"/>
      <c r="V37" s="116">
        <f t="shared" si="8"/>
        <v>0</v>
      </c>
      <c r="W37" s="117"/>
      <c r="X37" s="47"/>
      <c r="Y37" s="48"/>
    </row>
    <row r="38" spans="1:25" x14ac:dyDescent="0.7">
      <c r="A38" s="164"/>
      <c r="B38" s="118">
        <v>16</v>
      </c>
      <c r="C38" s="118" t="s">
        <v>115</v>
      </c>
      <c r="D38" s="49" t="s">
        <v>116</v>
      </c>
      <c r="E38" s="50">
        <f>VLOOKUP('ขท. (1)'!C38,ข้อมูลเครื่องจักร!$C$4:$I$132,5,0)</f>
        <v>5284.4043553008632</v>
      </c>
      <c r="F38" s="87" t="s">
        <v>581</v>
      </c>
      <c r="G38" s="50">
        <f>VLOOKUP('ขท. (1)'!C38,ข้อมูลเครื่องจักร!$C$4:$I$132,5,0)</f>
        <v>5284.4043553008632</v>
      </c>
      <c r="H38" s="50">
        <f>VLOOKUP('ขท. (1)'!C38,ข้อมูลเครื่องจักร!$C$4:$I$132,7,0)</f>
        <v>498.52871276423241</v>
      </c>
      <c r="I38" s="87" t="s">
        <v>581</v>
      </c>
      <c r="J38" s="84"/>
      <c r="K38" s="50">
        <f t="shared" si="5"/>
        <v>5284.4043553008632</v>
      </c>
      <c r="L38" s="55"/>
      <c r="M38" s="81"/>
      <c r="N38" s="141">
        <f t="shared" si="6"/>
        <v>0</v>
      </c>
      <c r="O38" s="142"/>
      <c r="P38" s="56"/>
      <c r="Q38" s="81"/>
      <c r="R38" s="116">
        <f t="shared" si="7"/>
        <v>0</v>
      </c>
      <c r="S38" s="117"/>
      <c r="T38" s="56"/>
      <c r="U38" s="81"/>
      <c r="V38" s="116">
        <f t="shared" si="8"/>
        <v>0</v>
      </c>
      <c r="W38" s="117"/>
      <c r="X38" s="47"/>
      <c r="Y38" s="48"/>
    </row>
    <row r="39" spans="1:25" x14ac:dyDescent="0.7">
      <c r="A39" s="164"/>
      <c r="B39" s="52">
        <v>17</v>
      </c>
      <c r="C39" s="118" t="s">
        <v>118</v>
      </c>
      <c r="D39" s="49" t="s">
        <v>334</v>
      </c>
      <c r="E39" s="50">
        <f>VLOOKUP('ขท. (1)'!C39,ข้อมูลเครื่องจักร!$C$4:$I$132,5,0)</f>
        <v>50184.332994773416</v>
      </c>
      <c r="F39" s="50"/>
      <c r="G39" s="50">
        <f>VLOOKUP('ขท. (1)'!C39,ข้อมูลเครื่องจักร!$C$4:$I$132,5,0)</f>
        <v>50184.332994773416</v>
      </c>
      <c r="H39" s="50">
        <f>VLOOKUP('ขท. (1)'!C39,ข้อมูลเครื่องจักร!$C$4:$I$132,7,0)</f>
        <v>4734.3710372427749</v>
      </c>
      <c r="I39" s="111"/>
      <c r="J39" s="84"/>
      <c r="K39" s="50">
        <f t="shared" si="5"/>
        <v>0</v>
      </c>
      <c r="L39" s="55"/>
      <c r="M39" s="81"/>
      <c r="N39" s="141">
        <f t="shared" si="6"/>
        <v>0</v>
      </c>
      <c r="O39" s="142"/>
      <c r="P39" s="56"/>
      <c r="Q39" s="81"/>
      <c r="R39" s="116">
        <f t="shared" si="7"/>
        <v>0</v>
      </c>
      <c r="S39" s="117"/>
      <c r="T39" s="56"/>
      <c r="U39" s="81"/>
      <c r="V39" s="116">
        <f t="shared" si="8"/>
        <v>0</v>
      </c>
      <c r="W39" s="117"/>
      <c r="X39" s="47"/>
      <c r="Y39" s="48"/>
    </row>
    <row r="40" spans="1:25" x14ac:dyDescent="0.7">
      <c r="A40" s="164"/>
      <c r="B40" s="118">
        <v>18</v>
      </c>
      <c r="C40" s="118" t="s">
        <v>389</v>
      </c>
      <c r="D40" s="49" t="s">
        <v>356</v>
      </c>
      <c r="E40" s="50">
        <f>VLOOKUP('ขท. (1)'!C40,ข้อมูลเครื่องจักร!$C$4:$I$132,5,0)</f>
        <v>10233.39032390811</v>
      </c>
      <c r="F40" s="87"/>
      <c r="G40" s="50">
        <f>VLOOKUP('ขท. (1)'!C40,ข้อมูลเครื่องจักร!$C$4:$I$132,5,0)</f>
        <v>10233.39032390811</v>
      </c>
      <c r="H40" s="50">
        <f>VLOOKUP('ขท. (1)'!C40,ข้อมูลเครื่องจักร!$C$4:$I$132,7,0)</f>
        <v>965.41418150076515</v>
      </c>
      <c r="I40" s="111"/>
      <c r="J40" s="84"/>
      <c r="K40" s="50">
        <f t="shared" si="5"/>
        <v>0</v>
      </c>
      <c r="L40" s="55"/>
      <c r="M40" s="81"/>
      <c r="N40" s="141">
        <f t="shared" si="6"/>
        <v>0</v>
      </c>
      <c r="O40" s="142"/>
      <c r="P40" s="56"/>
      <c r="Q40" s="81"/>
      <c r="R40" s="116">
        <f t="shared" si="7"/>
        <v>0</v>
      </c>
      <c r="S40" s="117"/>
      <c r="T40" s="56"/>
      <c r="U40" s="81"/>
      <c r="V40" s="116">
        <f t="shared" si="8"/>
        <v>0</v>
      </c>
      <c r="W40" s="117"/>
      <c r="X40" s="47"/>
      <c r="Y40" s="48"/>
    </row>
    <row r="41" spans="1:25" x14ac:dyDescent="0.7">
      <c r="A41" s="164"/>
      <c r="B41" s="118">
        <v>19</v>
      </c>
      <c r="C41" s="118" t="s">
        <v>252</v>
      </c>
      <c r="D41" s="49" t="s">
        <v>253</v>
      </c>
      <c r="E41" s="50">
        <f>VLOOKUP('ขท. (1)'!C41,ข้อมูลเครื่องจักร!$C$4:$I$132,5,0)</f>
        <v>78443.969277345546</v>
      </c>
      <c r="F41" s="50"/>
      <c r="G41" s="50">
        <f>VLOOKUP('ขท. (1)'!C41,ข้อมูลเครื่องจักร!$C$4:$I$132,5,0)</f>
        <v>78443.969277345546</v>
      </c>
      <c r="H41" s="50">
        <f>VLOOKUP('ขท. (1)'!C41,ข้อมูลเครื่องจักร!$C$4:$I$132,7,0)</f>
        <v>7400.3744601269382</v>
      </c>
      <c r="I41" s="111"/>
      <c r="J41" s="84"/>
      <c r="K41" s="50">
        <f t="shared" si="5"/>
        <v>0</v>
      </c>
      <c r="L41" s="55"/>
      <c r="M41" s="81"/>
      <c r="N41" s="141">
        <f t="shared" si="6"/>
        <v>0</v>
      </c>
      <c r="O41" s="142"/>
      <c r="P41" s="56"/>
      <c r="Q41" s="81"/>
      <c r="R41" s="116">
        <f t="shared" si="7"/>
        <v>0</v>
      </c>
      <c r="S41" s="117"/>
      <c r="T41" s="56"/>
      <c r="U41" s="81"/>
      <c r="V41" s="116">
        <f t="shared" si="8"/>
        <v>0</v>
      </c>
      <c r="W41" s="117"/>
      <c r="X41" s="47"/>
      <c r="Y41" s="48"/>
    </row>
    <row r="42" spans="1:25" x14ac:dyDescent="0.7">
      <c r="A42" s="164"/>
      <c r="B42" s="52">
        <v>20</v>
      </c>
      <c r="C42" s="118" t="s">
        <v>255</v>
      </c>
      <c r="D42" s="49" t="s">
        <v>377</v>
      </c>
      <c r="E42" s="50">
        <f>VLOOKUP('ขท. (1)'!C42,ข้อมูลเครื่องจักร!$C$4:$I$132,5,0)</f>
        <v>175948.86786810108</v>
      </c>
      <c r="F42" s="50"/>
      <c r="G42" s="50">
        <f>VLOOKUP('ขท. (1)'!C42,ข้อมูลเครื่องจักร!$C$4:$I$132,5,0)</f>
        <v>175948.86786810108</v>
      </c>
      <c r="H42" s="50">
        <f>VLOOKUP('ขท. (1)'!C42,ข้อมูลเครื่องจักร!$C$4:$I$132,7,0)</f>
        <v>16598.94979887746</v>
      </c>
      <c r="I42" s="111"/>
      <c r="J42" s="84"/>
      <c r="K42" s="50">
        <f t="shared" si="5"/>
        <v>0</v>
      </c>
      <c r="L42" s="55"/>
      <c r="M42" s="81"/>
      <c r="N42" s="141">
        <f t="shared" si="6"/>
        <v>0</v>
      </c>
      <c r="O42" s="142"/>
      <c r="P42" s="56"/>
      <c r="Q42" s="81"/>
      <c r="R42" s="116">
        <f t="shared" si="7"/>
        <v>0</v>
      </c>
      <c r="S42" s="117"/>
      <c r="T42" s="56"/>
      <c r="U42" s="81"/>
      <c r="V42" s="116">
        <f t="shared" si="8"/>
        <v>0</v>
      </c>
      <c r="W42" s="117"/>
      <c r="X42" s="47"/>
      <c r="Y42" s="48"/>
    </row>
    <row r="43" spans="1:25" x14ac:dyDescent="0.7">
      <c r="A43" s="164"/>
      <c r="B43" s="118">
        <v>21</v>
      </c>
      <c r="C43" s="118" t="s">
        <v>257</v>
      </c>
      <c r="D43" s="49" t="s">
        <v>258</v>
      </c>
      <c r="E43" s="50">
        <f>VLOOKUP('ขท. (1)'!C43,ข้อมูลเครื่องจักร!$C$4:$I$132,5,0)</f>
        <v>8346.1688375247377</v>
      </c>
      <c r="F43" s="50"/>
      <c r="G43" s="50">
        <f>VLOOKUP('ขท. (1)'!C43,ข้อมูลเครื่องจักร!$C$4:$I$132,5,0)</f>
        <v>8346.1688375247377</v>
      </c>
      <c r="H43" s="50">
        <f>VLOOKUP('ขท. (1)'!C43,ข้อมูลเครื่องจักร!$C$4:$I$132,7,0)</f>
        <v>787.37441863440927</v>
      </c>
      <c r="I43" s="111"/>
      <c r="J43" s="84"/>
      <c r="K43" s="50">
        <f t="shared" si="5"/>
        <v>0</v>
      </c>
      <c r="L43" s="55"/>
      <c r="M43" s="82"/>
      <c r="N43" s="141">
        <f t="shared" si="6"/>
        <v>0</v>
      </c>
      <c r="O43" s="142"/>
      <c r="P43" s="56"/>
      <c r="Q43" s="82"/>
      <c r="R43" s="116">
        <f t="shared" si="7"/>
        <v>0</v>
      </c>
      <c r="S43" s="117"/>
      <c r="T43" s="56"/>
      <c r="U43" s="82"/>
      <c r="V43" s="116">
        <f t="shared" si="8"/>
        <v>0</v>
      </c>
      <c r="W43" s="117"/>
      <c r="X43" s="47"/>
      <c r="Y43" s="48"/>
    </row>
    <row r="44" spans="1:25" x14ac:dyDescent="0.7">
      <c r="A44" s="164"/>
      <c r="B44" s="118">
        <v>22</v>
      </c>
      <c r="C44" s="118" t="s">
        <v>260</v>
      </c>
      <c r="D44" s="49" t="s">
        <v>261</v>
      </c>
      <c r="E44" s="50">
        <f>VLOOKUP('ขท. (1)'!C44,ข้อมูลเครื่องจักร!$C$4:$I$132,5,0)</f>
        <v>14456.633639242249</v>
      </c>
      <c r="F44" s="50"/>
      <c r="G44" s="50">
        <f>VLOOKUP('ขท. (1)'!C44,ข้อมูลเครื่องจักร!$C$4:$I$132,5,0)</f>
        <v>14456.633639242249</v>
      </c>
      <c r="H44" s="50">
        <f>VLOOKUP('ขท. (1)'!C44,ข้อมูลเครื่องจักร!$C$4:$I$132,7,0)</f>
        <v>1363.8333621926652</v>
      </c>
      <c r="I44" s="111"/>
      <c r="J44" s="84"/>
      <c r="K44" s="50">
        <f t="shared" si="5"/>
        <v>0</v>
      </c>
      <c r="L44" s="55"/>
      <c r="M44" s="82"/>
      <c r="N44" s="141">
        <f t="shared" si="6"/>
        <v>0</v>
      </c>
      <c r="O44" s="142"/>
      <c r="P44" s="56"/>
      <c r="Q44" s="82"/>
      <c r="R44" s="116">
        <f t="shared" si="7"/>
        <v>0</v>
      </c>
      <c r="S44" s="117"/>
      <c r="T44" s="56"/>
      <c r="U44" s="82"/>
      <c r="V44" s="116">
        <f t="shared" si="8"/>
        <v>0</v>
      </c>
      <c r="W44" s="117"/>
      <c r="X44" s="47"/>
      <c r="Y44" s="48"/>
    </row>
    <row r="45" spans="1:25" x14ac:dyDescent="0.7">
      <c r="A45" s="164"/>
      <c r="B45" s="52">
        <v>23</v>
      </c>
      <c r="C45" s="118" t="s">
        <v>263</v>
      </c>
      <c r="D45" s="49" t="s">
        <v>264</v>
      </c>
      <c r="E45" s="50">
        <f>VLOOKUP('ขท. (1)'!C45,ข้อมูลเครื่องจักร!$C$4:$I$132,5,0)</f>
        <v>13014.484941001083</v>
      </c>
      <c r="F45" s="50"/>
      <c r="G45" s="50">
        <f>VLOOKUP('ขท. (1)'!C45,ข้อมูลเครื่องจักร!$C$4:$I$132,5,0)</f>
        <v>13014.484941001083</v>
      </c>
      <c r="H45" s="50">
        <f>VLOOKUP('ขท. (1)'!C45,ข้อมูลเครื่องจักร!$C$4:$I$132,7,0)</f>
        <v>1227.7815982076493</v>
      </c>
      <c r="I45" s="111"/>
      <c r="J45" s="84"/>
      <c r="K45" s="50">
        <f t="shared" si="5"/>
        <v>0</v>
      </c>
      <c r="L45" s="55"/>
      <c r="M45" s="82"/>
      <c r="N45" s="141">
        <f t="shared" si="6"/>
        <v>0</v>
      </c>
      <c r="O45" s="142"/>
      <c r="P45" s="56"/>
      <c r="Q45" s="82"/>
      <c r="R45" s="116">
        <f t="shared" si="7"/>
        <v>0</v>
      </c>
      <c r="S45" s="117"/>
      <c r="T45" s="56"/>
      <c r="U45" s="82"/>
      <c r="V45" s="116">
        <f t="shared" si="8"/>
        <v>0</v>
      </c>
      <c r="W45" s="117"/>
      <c r="X45" s="47"/>
      <c r="Y45" s="48"/>
    </row>
    <row r="46" spans="1:25" x14ac:dyDescent="0.7">
      <c r="A46" s="165"/>
      <c r="B46" s="118">
        <v>24</v>
      </c>
      <c r="C46" s="118" t="s">
        <v>266</v>
      </c>
      <c r="D46" s="49" t="s">
        <v>267</v>
      </c>
      <c r="E46" s="50">
        <f>VLOOKUP('ขท. (1)'!C46,ข้อมูลเครื่องจักร!$C$4:$I$132,5,0)</f>
        <v>27725.630857625161</v>
      </c>
      <c r="F46" s="50"/>
      <c r="G46" s="50">
        <f>VLOOKUP('ขท. (1)'!C46,ข้อมูลเครื่องจักร!$C$4:$I$132,5,0)</f>
        <v>27725.630857625161</v>
      </c>
      <c r="H46" s="50">
        <f>VLOOKUP('ขท. (1)'!C46,ข้อมูลเครื่องจักร!$C$4:$I$132,7,0)</f>
        <v>2615.6255526061473</v>
      </c>
      <c r="I46" s="111"/>
      <c r="J46" s="84"/>
      <c r="K46" s="50">
        <f t="shared" si="5"/>
        <v>0</v>
      </c>
      <c r="L46" s="55"/>
      <c r="M46" s="83"/>
      <c r="N46" s="141">
        <f t="shared" si="6"/>
        <v>0</v>
      </c>
      <c r="O46" s="142"/>
      <c r="P46" s="56"/>
      <c r="Q46" s="83"/>
      <c r="R46" s="116">
        <f t="shared" si="7"/>
        <v>0</v>
      </c>
      <c r="S46" s="117"/>
      <c r="T46" s="56"/>
      <c r="U46" s="83"/>
      <c r="V46" s="116">
        <f t="shared" si="8"/>
        <v>0</v>
      </c>
      <c r="W46" s="117"/>
      <c r="X46" s="47"/>
      <c r="Y46" s="48"/>
    </row>
    <row r="47" spans="1:25" ht="24" customHeight="1" x14ac:dyDescent="0.7">
      <c r="A47" s="168" t="s">
        <v>574</v>
      </c>
      <c r="B47" s="52">
        <v>25</v>
      </c>
      <c r="C47" s="57" t="s">
        <v>35</v>
      </c>
      <c r="D47" s="49" t="s">
        <v>558</v>
      </c>
      <c r="E47" s="50">
        <f>VLOOKUP('ขท. (1)'!C47,ข้อมูลเครื่องจักร!$C$4:$I$132,5,0)</f>
        <v>0</v>
      </c>
      <c r="F47" s="87" t="s">
        <v>581</v>
      </c>
      <c r="G47" s="50">
        <f>VLOOKUP('ขท. (1)'!C47,ข้อมูลเครื่องจักร!$C$4:$I$132,5,0)</f>
        <v>0</v>
      </c>
      <c r="H47" s="50">
        <f>VLOOKUP('ขท. (1)'!C47,ข้อมูลเครื่องจักร!$C$4:$I$132,7,0)</f>
        <v>0</v>
      </c>
      <c r="I47" s="87" t="s">
        <v>581</v>
      </c>
      <c r="J47" s="84"/>
      <c r="K47" s="50">
        <f t="shared" si="5"/>
        <v>0</v>
      </c>
      <c r="L47" s="15"/>
      <c r="M47" s="81"/>
      <c r="N47" s="141">
        <f t="shared" si="6"/>
        <v>0</v>
      </c>
      <c r="O47" s="142"/>
      <c r="P47" s="119"/>
      <c r="Q47" s="81"/>
      <c r="R47" s="116">
        <f t="shared" si="7"/>
        <v>0</v>
      </c>
      <c r="S47" s="117"/>
      <c r="T47" s="119">
        <v>1</v>
      </c>
      <c r="U47" s="81"/>
      <c r="V47" s="116">
        <f t="shared" si="8"/>
        <v>0</v>
      </c>
      <c r="W47" s="117"/>
      <c r="X47" s="47"/>
      <c r="Y47" s="48"/>
    </row>
    <row r="48" spans="1:25" x14ac:dyDescent="0.7">
      <c r="A48" s="169"/>
      <c r="B48" s="118">
        <v>26</v>
      </c>
      <c r="C48" s="58" t="s">
        <v>37</v>
      </c>
      <c r="D48" s="49" t="s">
        <v>559</v>
      </c>
      <c r="E48" s="50">
        <f>VLOOKUP('ขท. (1)'!C48,ข้อมูลเครื่องจักร!$C$4:$I$132,5,0)</f>
        <v>0</v>
      </c>
      <c r="F48" s="87" t="s">
        <v>581</v>
      </c>
      <c r="G48" s="50">
        <f>VLOOKUP('ขท. (1)'!C48,ข้อมูลเครื่องจักร!$C$4:$I$132,5,0)</f>
        <v>0</v>
      </c>
      <c r="H48" s="50">
        <f>VLOOKUP('ขท. (1)'!C48,ข้อมูลเครื่องจักร!$C$4:$I$132,7,0)</f>
        <v>0</v>
      </c>
      <c r="I48" s="87" t="s">
        <v>581</v>
      </c>
      <c r="J48" s="84"/>
      <c r="K48" s="50">
        <f t="shared" si="5"/>
        <v>0</v>
      </c>
      <c r="L48" s="15"/>
      <c r="M48" s="81"/>
      <c r="N48" s="141">
        <f t="shared" si="6"/>
        <v>0</v>
      </c>
      <c r="O48" s="142"/>
      <c r="P48" s="119">
        <v>3</v>
      </c>
      <c r="Q48" s="81"/>
      <c r="R48" s="116">
        <f t="shared" si="7"/>
        <v>0</v>
      </c>
      <c r="S48" s="117"/>
      <c r="T48" s="127">
        <v>2</v>
      </c>
      <c r="U48" s="81"/>
      <c r="V48" s="116">
        <f t="shared" si="8"/>
        <v>0</v>
      </c>
      <c r="W48" s="117"/>
      <c r="X48" s="47"/>
      <c r="Y48" s="48"/>
    </row>
    <row r="49" spans="1:28" x14ac:dyDescent="0.7">
      <c r="A49" s="169"/>
      <c r="B49" s="118">
        <v>27</v>
      </c>
      <c r="C49" s="118" t="s">
        <v>78</v>
      </c>
      <c r="D49" s="49" t="s">
        <v>560</v>
      </c>
      <c r="E49" s="50">
        <f>VLOOKUP('ขท. (1)'!C49,ข้อมูลเครื่องจักร!$C$4:$I$132,5,0)</f>
        <v>0</v>
      </c>
      <c r="F49" s="87" t="s">
        <v>581</v>
      </c>
      <c r="G49" s="50">
        <f>VLOOKUP('ขท. (1)'!C49,ข้อมูลเครื่องจักร!$C$4:$I$132,5,0)</f>
        <v>0</v>
      </c>
      <c r="H49" s="50">
        <f>VLOOKUP('ขท. (1)'!C49,ข้อมูลเครื่องจักร!$C$4:$I$132,7,0)</f>
        <v>0</v>
      </c>
      <c r="I49" s="87" t="s">
        <v>581</v>
      </c>
      <c r="J49" s="84"/>
      <c r="K49" s="50">
        <f t="shared" si="5"/>
        <v>0</v>
      </c>
      <c r="L49" s="15"/>
      <c r="M49" s="81"/>
      <c r="N49" s="141">
        <f t="shared" si="6"/>
        <v>0</v>
      </c>
      <c r="O49" s="142"/>
      <c r="P49" s="119">
        <v>1</v>
      </c>
      <c r="Q49" s="81"/>
      <c r="R49" s="116">
        <f t="shared" si="7"/>
        <v>0</v>
      </c>
      <c r="S49" s="117"/>
      <c r="T49" s="127">
        <v>1</v>
      </c>
      <c r="U49" s="81"/>
      <c r="V49" s="116">
        <f t="shared" si="8"/>
        <v>0</v>
      </c>
      <c r="W49" s="117"/>
      <c r="X49" s="47"/>
      <c r="Y49" s="48"/>
      <c r="AB49" s="61"/>
    </row>
    <row r="50" spans="1:28" x14ac:dyDescent="0.7">
      <c r="A50" s="169"/>
      <c r="B50" s="52">
        <v>28</v>
      </c>
      <c r="C50" s="58" t="s">
        <v>60</v>
      </c>
      <c r="D50" s="49" t="s">
        <v>304</v>
      </c>
      <c r="E50" s="50">
        <f>VLOOKUP('ขท. (1)'!C50,ข้อมูลเครื่องจักร!$C$4:$I$132,5,0)</f>
        <v>151900.50837801598</v>
      </c>
      <c r="F50" s="50"/>
      <c r="G50" s="50">
        <f>VLOOKUP('ขท. (1)'!C50,ข้อมูลเครื่องจักร!$C$4:$I$132,5,0)</f>
        <v>151900.50837801598</v>
      </c>
      <c r="H50" s="50">
        <f>VLOOKUP('ขท. (1)'!C50,ข้อมูลเครื่องจักร!$C$4:$I$132,7,0)</f>
        <v>14330.23663943547</v>
      </c>
      <c r="I50" s="111"/>
      <c r="J50" s="84"/>
      <c r="K50" s="50">
        <f t="shared" si="5"/>
        <v>0</v>
      </c>
      <c r="L50" s="15"/>
      <c r="M50" s="81"/>
      <c r="N50" s="141">
        <f t="shared" si="6"/>
        <v>0</v>
      </c>
      <c r="O50" s="142"/>
      <c r="P50" s="159">
        <v>1</v>
      </c>
      <c r="Q50" s="81"/>
      <c r="R50" s="116">
        <f t="shared" si="7"/>
        <v>0</v>
      </c>
      <c r="S50" s="117"/>
      <c r="T50" s="166">
        <v>1</v>
      </c>
      <c r="U50" s="81"/>
      <c r="V50" s="116">
        <f t="shared" si="8"/>
        <v>0</v>
      </c>
      <c r="W50" s="117"/>
      <c r="X50" s="47"/>
      <c r="Y50" s="48"/>
    </row>
    <row r="51" spans="1:28" x14ac:dyDescent="0.7">
      <c r="A51" s="169"/>
      <c r="B51" s="118">
        <v>29</v>
      </c>
      <c r="C51" s="58" t="s">
        <v>58</v>
      </c>
      <c r="D51" s="49" t="s">
        <v>305</v>
      </c>
      <c r="E51" s="50">
        <f>VLOOKUP('ขท. (1)'!C51,ข้อมูลเครื่องจักร!$C$4:$I$132,5,0)</f>
        <v>191689.60755340138</v>
      </c>
      <c r="F51" s="50"/>
      <c r="G51" s="50">
        <f>VLOOKUP('ขท. (1)'!C51,ข้อมูลเครื่องจักร!$C$4:$I$132,5,0)</f>
        <v>191689.60755340138</v>
      </c>
      <c r="H51" s="50">
        <f>VLOOKUP('ขท. (1)'!C51,ข้อมูลเครื่องจักร!$C$4:$I$132,7,0)</f>
        <v>18083.925240886922</v>
      </c>
      <c r="I51" s="111"/>
      <c r="J51" s="84"/>
      <c r="K51" s="50">
        <f t="shared" si="5"/>
        <v>0</v>
      </c>
      <c r="L51" s="15"/>
      <c r="M51" s="81"/>
      <c r="N51" s="141">
        <f t="shared" si="6"/>
        <v>0</v>
      </c>
      <c r="O51" s="142"/>
      <c r="P51" s="159"/>
      <c r="Q51" s="81"/>
      <c r="R51" s="116">
        <f t="shared" si="7"/>
        <v>0</v>
      </c>
      <c r="S51" s="117"/>
      <c r="T51" s="167"/>
      <c r="U51" s="81"/>
      <c r="V51" s="116">
        <f t="shared" si="8"/>
        <v>0</v>
      </c>
      <c r="W51" s="117"/>
      <c r="X51" s="47"/>
      <c r="Y51" s="48"/>
    </row>
    <row r="52" spans="1:28" x14ac:dyDescent="0.7">
      <c r="A52" s="169"/>
      <c r="B52" s="52">
        <v>30</v>
      </c>
      <c r="C52" s="62" t="s">
        <v>50</v>
      </c>
      <c r="D52" s="63" t="s">
        <v>327</v>
      </c>
      <c r="E52" s="50">
        <f>VLOOKUP('ขท. (1)'!C52,ข้อมูลเครื่องจักร!$C$4:$I$132,5,0)</f>
        <v>83085.364069316056</v>
      </c>
      <c r="F52" s="50"/>
      <c r="G52" s="50">
        <f>VLOOKUP('ขท. (1)'!C52,ข้อมูลเครื่องจักร!$C$4:$I$132,5,0)</f>
        <v>83085.364069316056</v>
      </c>
      <c r="H52" s="50">
        <f>VLOOKUP('ขท. (1)'!C52,ข้อมูลเครื่องจักร!$C$4:$I$132,7,0)</f>
        <v>7838.241893331704</v>
      </c>
      <c r="I52" s="111"/>
      <c r="J52" s="84"/>
      <c r="K52" s="50">
        <f t="shared" si="5"/>
        <v>0</v>
      </c>
      <c r="L52" s="15"/>
      <c r="M52" s="81"/>
      <c r="N52" s="141">
        <f t="shared" si="6"/>
        <v>0</v>
      </c>
      <c r="O52" s="142"/>
      <c r="P52" s="119">
        <v>1</v>
      </c>
      <c r="Q52" s="81"/>
      <c r="R52" s="116">
        <f t="shared" si="7"/>
        <v>0</v>
      </c>
      <c r="S52" s="117"/>
      <c r="T52" s="126"/>
      <c r="U52" s="81"/>
      <c r="V52" s="116">
        <f t="shared" si="8"/>
        <v>0</v>
      </c>
      <c r="W52" s="117"/>
      <c r="X52" s="47"/>
      <c r="Y52" s="48"/>
      <c r="AB52" s="61"/>
    </row>
    <row r="53" spans="1:28" x14ac:dyDescent="0.7">
      <c r="A53" s="169"/>
      <c r="B53" s="158">
        <v>40</v>
      </c>
      <c r="C53" s="58" t="s">
        <v>66</v>
      </c>
      <c r="D53" s="49" t="s">
        <v>301</v>
      </c>
      <c r="E53" s="50">
        <f>VLOOKUP('ขท. (1)'!C53,ข้อมูลเครื่องจักร!$C$4:$I$132,5,0)</f>
        <v>185721.85769106046</v>
      </c>
      <c r="F53" s="50"/>
      <c r="G53" s="50">
        <f>VLOOKUP('ขท. (1)'!C53,ข้อมูลเครื่องจักร!$C$4:$I$132,5,0)</f>
        <v>185721.85769106046</v>
      </c>
      <c r="H53" s="50">
        <f>VLOOKUP('ขท. (1)'!C53,ข้อมูลเครื่องจักร!$C$4:$I$132,7,0)</f>
        <v>17520.929970854762</v>
      </c>
      <c r="I53" s="111"/>
      <c r="J53" s="84"/>
      <c r="K53" s="50">
        <f t="shared" si="5"/>
        <v>0</v>
      </c>
      <c r="L53" s="15"/>
      <c r="M53" s="82"/>
      <c r="N53" s="141">
        <f t="shared" si="6"/>
        <v>0</v>
      </c>
      <c r="O53" s="142"/>
      <c r="P53" s="159">
        <v>2</v>
      </c>
      <c r="Q53" s="82">
        <v>1</v>
      </c>
      <c r="R53" s="116">
        <f t="shared" si="7"/>
        <v>0</v>
      </c>
      <c r="S53" s="117"/>
      <c r="T53" s="166">
        <v>1</v>
      </c>
      <c r="U53" s="82"/>
      <c r="V53" s="116">
        <f t="shared" si="8"/>
        <v>0</v>
      </c>
      <c r="W53" s="117"/>
      <c r="X53" s="47"/>
      <c r="Y53" s="48"/>
    </row>
    <row r="54" spans="1:28" x14ac:dyDescent="0.7">
      <c r="A54" s="169"/>
      <c r="B54" s="158"/>
      <c r="C54" s="58" t="s">
        <v>70</v>
      </c>
      <c r="D54" s="49" t="s">
        <v>302</v>
      </c>
      <c r="E54" s="50">
        <f>VLOOKUP('ขท. (1)'!C54,ข้อมูลเครื่องจักร!$C$4:$I$132,5,0)</f>
        <v>330586.94407549268</v>
      </c>
      <c r="F54" s="50"/>
      <c r="G54" s="50">
        <f>VLOOKUP('ขท. (1)'!C54,ข้อมูลเครื่องจักร!$C$4:$I$132,5,0)</f>
        <v>330586.94407549268</v>
      </c>
      <c r="H54" s="50">
        <f>VLOOKUP('ขท. (1)'!C54,ข้อมูลเครื่องจักร!$C$4:$I$132,7,0)</f>
        <v>31187.447554291764</v>
      </c>
      <c r="I54" s="111"/>
      <c r="J54" s="84"/>
      <c r="K54" s="50">
        <f t="shared" si="5"/>
        <v>0</v>
      </c>
      <c r="L54" s="15"/>
      <c r="M54" s="82"/>
      <c r="N54" s="141">
        <f t="shared" si="6"/>
        <v>0</v>
      </c>
      <c r="O54" s="142"/>
      <c r="P54" s="159"/>
      <c r="Q54" s="82">
        <v>1</v>
      </c>
      <c r="R54" s="116">
        <f t="shared" si="7"/>
        <v>0</v>
      </c>
      <c r="S54" s="117"/>
      <c r="T54" s="175"/>
      <c r="U54" s="82"/>
      <c r="V54" s="116">
        <f t="shared" si="8"/>
        <v>0</v>
      </c>
      <c r="W54" s="117"/>
      <c r="X54" s="47"/>
      <c r="Y54" s="48"/>
    </row>
    <row r="55" spans="1:28" x14ac:dyDescent="0.7">
      <c r="A55" s="169"/>
      <c r="B55" s="158"/>
      <c r="C55" s="58" t="s">
        <v>68</v>
      </c>
      <c r="D55" s="49" t="s">
        <v>303</v>
      </c>
      <c r="E55" s="50">
        <f>VLOOKUP('ขท. (1)'!C55,ข้อมูลเครื่องจักร!$C$4:$I$132,5,0)</f>
        <v>159266.81990503229</v>
      </c>
      <c r="F55" s="50"/>
      <c r="G55" s="50">
        <f>VLOOKUP('ขท. (1)'!C55,ข้อมูลเครื่องจักร!$C$4:$I$132,5,0)</f>
        <v>159266.81990503229</v>
      </c>
      <c r="H55" s="50">
        <f>VLOOKUP('ขท. (1)'!C55,ข้อมูลเครื่องจักร!$C$4:$I$132,7,0)</f>
        <v>15025.171689153989</v>
      </c>
      <c r="I55" s="111"/>
      <c r="J55" s="84"/>
      <c r="K55" s="50">
        <f t="shared" si="5"/>
        <v>0</v>
      </c>
      <c r="L55" s="15"/>
      <c r="M55" s="82"/>
      <c r="N55" s="141">
        <f t="shared" si="6"/>
        <v>0</v>
      </c>
      <c r="O55" s="142"/>
      <c r="P55" s="159"/>
      <c r="Q55" s="82"/>
      <c r="R55" s="116">
        <f t="shared" si="7"/>
        <v>0</v>
      </c>
      <c r="S55" s="117"/>
      <c r="T55" s="167"/>
      <c r="U55" s="82"/>
      <c r="V55" s="116">
        <f t="shared" si="8"/>
        <v>0</v>
      </c>
      <c r="W55" s="117"/>
      <c r="X55" s="47"/>
      <c r="Y55" s="48"/>
    </row>
    <row r="56" spans="1:28" x14ac:dyDescent="0.7">
      <c r="A56" s="169"/>
      <c r="B56" s="118">
        <v>41</v>
      </c>
      <c r="C56" s="59" t="s">
        <v>125</v>
      </c>
      <c r="D56" s="60" t="s">
        <v>126</v>
      </c>
      <c r="E56" s="50">
        <f>VLOOKUP('ขท. (1)'!C56,ข้อมูลเครื่องจักร!$C$4:$I$132,5,0)</f>
        <v>74915.869483829651</v>
      </c>
      <c r="F56" s="50"/>
      <c r="G56" s="50">
        <f>VLOOKUP('ขท. (1)'!C56,ข้อมูลเครื่องจักร!$C$4:$I$132,5,0)</f>
        <v>74915.869483829651</v>
      </c>
      <c r="H56" s="50">
        <f>VLOOKUP('ขท. (1)'!C56,ข้อมูลเครื่องจักร!$C$4:$I$132,7,0)</f>
        <v>7067.5348569650614</v>
      </c>
      <c r="I56" s="111"/>
      <c r="J56" s="84"/>
      <c r="K56" s="50">
        <f t="shared" si="5"/>
        <v>0</v>
      </c>
      <c r="L56" s="15"/>
      <c r="M56" s="83"/>
      <c r="N56" s="141">
        <f t="shared" si="6"/>
        <v>0</v>
      </c>
      <c r="O56" s="142"/>
      <c r="P56" s="119"/>
      <c r="Q56" s="83"/>
      <c r="R56" s="116">
        <f t="shared" si="7"/>
        <v>0</v>
      </c>
      <c r="S56" s="117"/>
      <c r="T56" s="64"/>
      <c r="U56" s="83"/>
      <c r="V56" s="116">
        <f t="shared" si="8"/>
        <v>0</v>
      </c>
      <c r="W56" s="117"/>
      <c r="X56" s="47"/>
      <c r="Y56" s="48"/>
    </row>
    <row r="57" spans="1:28" x14ac:dyDescent="0.7">
      <c r="A57" s="169"/>
      <c r="B57" s="118">
        <v>42</v>
      </c>
      <c r="C57" s="118" t="s">
        <v>145</v>
      </c>
      <c r="D57" s="49" t="s">
        <v>146</v>
      </c>
      <c r="E57" s="50">
        <f>VLOOKUP('ขท. (1)'!C57,ข้อมูลเครื่องจักร!$C$4:$I$132,5,0)</f>
        <v>270292.67539487424</v>
      </c>
      <c r="F57" s="87" t="s">
        <v>581</v>
      </c>
      <c r="G57" s="50">
        <f>VLOOKUP('ขท. (1)'!C57,ข้อมูลเครื่องจักร!$C$4:$I$132,5,0)</f>
        <v>270292.67539487424</v>
      </c>
      <c r="H57" s="50">
        <f>VLOOKUP('ขท. (1)'!C57,ข้อมูลเครื่องจักร!$C$4:$I$132,7,0)</f>
        <v>25499.308999516437</v>
      </c>
      <c r="I57" s="87" t="s">
        <v>581</v>
      </c>
      <c r="J57" s="84"/>
      <c r="K57" s="50">
        <f t="shared" si="5"/>
        <v>270292.67539487424</v>
      </c>
      <c r="L57" s="55" t="str">
        <f>IFERROR(1*$L$6,"")</f>
        <v/>
      </c>
      <c r="M57" s="81"/>
      <c r="N57" s="141">
        <f t="shared" si="6"/>
        <v>0</v>
      </c>
      <c r="O57" s="142"/>
      <c r="P57" s="65">
        <v>1</v>
      </c>
      <c r="Q57" s="81"/>
      <c r="R57" s="116">
        <f t="shared" si="7"/>
        <v>0</v>
      </c>
      <c r="S57" s="117"/>
      <c r="T57" s="66">
        <v>1</v>
      </c>
      <c r="U57" s="81"/>
      <c r="V57" s="116">
        <f t="shared" si="8"/>
        <v>0</v>
      </c>
      <c r="W57" s="117"/>
      <c r="X57" s="47"/>
      <c r="Y57" s="48"/>
    </row>
    <row r="58" spans="1:28" x14ac:dyDescent="0.7">
      <c r="A58" s="169"/>
      <c r="B58" s="118">
        <v>43</v>
      </c>
      <c r="C58" s="118" t="s">
        <v>169</v>
      </c>
      <c r="D58" s="49" t="s">
        <v>561</v>
      </c>
      <c r="E58" s="50">
        <f>VLOOKUP('ขท. (1)'!C58,ข้อมูลเครื่องจักร!$C$4:$I$132,5,0)</f>
        <v>0</v>
      </c>
      <c r="F58" s="87" t="s">
        <v>581</v>
      </c>
      <c r="G58" s="50">
        <f>VLOOKUP('ขท. (1)'!C58,ข้อมูลเครื่องจักร!$C$4:$I$132,5,0)</f>
        <v>0</v>
      </c>
      <c r="H58" s="50">
        <f>VLOOKUP('ขท. (1)'!C58,ข้อมูลเครื่องจักร!$C$4:$I$132,7,0)</f>
        <v>0</v>
      </c>
      <c r="I58" s="87" t="s">
        <v>581</v>
      </c>
      <c r="J58" s="84"/>
      <c r="K58" s="50">
        <f t="shared" si="5"/>
        <v>0</v>
      </c>
      <c r="L58" s="15"/>
      <c r="M58" s="81"/>
      <c r="N58" s="141">
        <f t="shared" si="6"/>
        <v>0</v>
      </c>
      <c r="O58" s="142"/>
      <c r="P58" s="119"/>
      <c r="Q58" s="81"/>
      <c r="R58" s="116">
        <f t="shared" si="7"/>
        <v>0</v>
      </c>
      <c r="S58" s="117"/>
      <c r="T58" s="126">
        <v>1</v>
      </c>
      <c r="U58" s="81"/>
      <c r="V58" s="116">
        <f t="shared" si="8"/>
        <v>0</v>
      </c>
      <c r="W58" s="117"/>
      <c r="X58" s="47"/>
      <c r="Y58" s="48"/>
    </row>
    <row r="59" spans="1:28" x14ac:dyDescent="0.7">
      <c r="A59" s="169"/>
      <c r="B59" s="158">
        <v>44</v>
      </c>
      <c r="C59" s="118" t="s">
        <v>186</v>
      </c>
      <c r="D59" s="49" t="s">
        <v>562</v>
      </c>
      <c r="E59" s="50">
        <f>VLOOKUP('ขท. (1)'!C59,ข้อมูลเครื่องจักร!$C$4:$I$132,5,0)</f>
        <v>0</v>
      </c>
      <c r="F59" s="87" t="s">
        <v>581</v>
      </c>
      <c r="G59" s="50">
        <f>VLOOKUP('ขท. (1)'!C59,ข้อมูลเครื่องจักร!$C$4:$I$132,5,0)</f>
        <v>0</v>
      </c>
      <c r="H59" s="50">
        <f>VLOOKUP('ขท. (1)'!C59,ข้อมูลเครื่องจักร!$C$4:$I$132,7,0)</f>
        <v>0</v>
      </c>
      <c r="I59" s="87" t="s">
        <v>581</v>
      </c>
      <c r="J59" s="84"/>
      <c r="K59" s="50">
        <f t="shared" si="5"/>
        <v>0</v>
      </c>
      <c r="L59" s="15"/>
      <c r="M59" s="81"/>
      <c r="N59" s="141">
        <f t="shared" si="6"/>
        <v>0</v>
      </c>
      <c r="O59" s="142"/>
      <c r="P59" s="119"/>
      <c r="Q59" s="81"/>
      <c r="R59" s="116">
        <f t="shared" si="7"/>
        <v>0</v>
      </c>
      <c r="S59" s="117"/>
      <c r="T59" s="166">
        <v>2</v>
      </c>
      <c r="U59" s="81"/>
      <c r="V59" s="116">
        <f t="shared" si="8"/>
        <v>0</v>
      </c>
      <c r="W59" s="117"/>
      <c r="X59" s="47"/>
      <c r="Y59" s="48"/>
    </row>
    <row r="60" spans="1:28" x14ac:dyDescent="0.7">
      <c r="A60" s="169"/>
      <c r="B60" s="158"/>
      <c r="C60" s="118" t="s">
        <v>184</v>
      </c>
      <c r="D60" s="49" t="s">
        <v>563</v>
      </c>
      <c r="E60" s="50">
        <f>VLOOKUP('ขท. (1)'!C60,ข้อมูลเครื่องจักร!$C$4:$I$132,5,0)</f>
        <v>0</v>
      </c>
      <c r="F60" s="87" t="s">
        <v>581</v>
      </c>
      <c r="G60" s="50">
        <f>VLOOKUP('ขท. (1)'!C60,ข้อมูลเครื่องจักร!$C$4:$I$132,5,0)</f>
        <v>0</v>
      </c>
      <c r="H60" s="50">
        <f>VLOOKUP('ขท. (1)'!C60,ข้อมูลเครื่องจักร!$C$4:$I$132,7,0)</f>
        <v>0</v>
      </c>
      <c r="I60" s="87" t="s">
        <v>581</v>
      </c>
      <c r="J60" s="84"/>
      <c r="K60" s="50">
        <f t="shared" si="5"/>
        <v>0</v>
      </c>
      <c r="L60" s="15"/>
      <c r="M60" s="81"/>
      <c r="N60" s="141">
        <f t="shared" si="6"/>
        <v>0</v>
      </c>
      <c r="O60" s="142"/>
      <c r="P60" s="119"/>
      <c r="Q60" s="81"/>
      <c r="R60" s="116">
        <f t="shared" si="7"/>
        <v>0</v>
      </c>
      <c r="S60" s="117"/>
      <c r="T60" s="167"/>
      <c r="U60" s="81"/>
      <c r="V60" s="116">
        <f t="shared" si="8"/>
        <v>0</v>
      </c>
      <c r="W60" s="117"/>
      <c r="X60" s="47"/>
      <c r="Y60" s="48"/>
    </row>
    <row r="61" spans="1:28" x14ac:dyDescent="0.7">
      <c r="A61" s="169"/>
      <c r="B61" s="158">
        <v>45</v>
      </c>
      <c r="C61" s="118" t="s">
        <v>201</v>
      </c>
      <c r="D61" s="49" t="s">
        <v>298</v>
      </c>
      <c r="E61" s="50">
        <f>VLOOKUP('ขท. (1)'!C61,ข้อมูลเครื่องจักร!$C$4:$I$132,5,0)</f>
        <v>413687.39131889358</v>
      </c>
      <c r="F61" s="50"/>
      <c r="G61" s="50">
        <f>VLOOKUP('ขท. (1)'!C61,ข้อมูลเครื่องจักร!$C$4:$I$132,5,0)</f>
        <v>413687.39131889358</v>
      </c>
      <c r="H61" s="50">
        <f>VLOOKUP('ขท. (1)'!C61,ข้อมูลเครื่องจักร!$C$4:$I$132,7,0)</f>
        <v>39027.112388574868</v>
      </c>
      <c r="I61" s="111"/>
      <c r="J61" s="84"/>
      <c r="K61" s="50">
        <f t="shared" si="5"/>
        <v>0</v>
      </c>
      <c r="L61" s="15"/>
      <c r="M61" s="81"/>
      <c r="N61" s="141">
        <f t="shared" si="6"/>
        <v>0</v>
      </c>
      <c r="O61" s="142"/>
      <c r="P61" s="159">
        <v>1</v>
      </c>
      <c r="Q61" s="81"/>
      <c r="R61" s="116">
        <f t="shared" si="7"/>
        <v>0</v>
      </c>
      <c r="S61" s="117"/>
      <c r="T61" s="126">
        <v>1</v>
      </c>
      <c r="U61" s="81"/>
      <c r="V61" s="116">
        <f t="shared" si="8"/>
        <v>0</v>
      </c>
      <c r="W61" s="117"/>
      <c r="X61" s="47"/>
      <c r="Y61" s="48"/>
    </row>
    <row r="62" spans="1:28" x14ac:dyDescent="0.7">
      <c r="A62" s="169"/>
      <c r="B62" s="158"/>
      <c r="C62" s="118" t="s">
        <v>204</v>
      </c>
      <c r="D62" s="49" t="s">
        <v>299</v>
      </c>
      <c r="E62" s="50">
        <f>VLOOKUP('ขท. (1)'!C62,ข้อมูลเครื่องจักร!$C$4:$I$132,5,0)</f>
        <v>331551.64733309485</v>
      </c>
      <c r="F62" s="50"/>
      <c r="G62" s="50">
        <f>VLOOKUP('ขท. (1)'!C62,ข้อมูลเครื่องจักร!$C$4:$I$132,5,0)</f>
        <v>331551.64733309485</v>
      </c>
      <c r="H62" s="50">
        <f>VLOOKUP('ขท. (1)'!C62,ข้อมูลเครื่องจักร!$C$4:$I$132,7,0)</f>
        <v>31278.457295574986</v>
      </c>
      <c r="I62" s="111"/>
      <c r="J62" s="84"/>
      <c r="K62" s="50">
        <f t="shared" si="5"/>
        <v>0</v>
      </c>
      <c r="L62" s="15"/>
      <c r="M62" s="81"/>
      <c r="N62" s="141">
        <f t="shared" si="6"/>
        <v>0</v>
      </c>
      <c r="O62" s="142"/>
      <c r="P62" s="159"/>
      <c r="Q62" s="81"/>
      <c r="R62" s="116">
        <f t="shared" si="7"/>
        <v>0</v>
      </c>
      <c r="S62" s="117"/>
      <c r="T62" s="126"/>
      <c r="U62" s="81"/>
      <c r="V62" s="116">
        <f t="shared" si="8"/>
        <v>0</v>
      </c>
      <c r="W62" s="117"/>
      <c r="X62" s="47"/>
      <c r="Y62" s="48"/>
    </row>
    <row r="63" spans="1:28" x14ac:dyDescent="0.7">
      <c r="A63" s="169"/>
      <c r="B63" s="158"/>
      <c r="C63" s="118" t="s">
        <v>402</v>
      </c>
      <c r="D63" s="49" t="s">
        <v>403</v>
      </c>
      <c r="E63" s="50">
        <f>VLOOKUP('ขท. (1)'!C63,ข้อมูลเครื่องจักร!$C$4:$I$132,5,0)</f>
        <v>134017.34955174875</v>
      </c>
      <c r="F63" s="50"/>
      <c r="G63" s="50">
        <f>VLOOKUP('ขท. (1)'!C63,ข้อมูลเครื่องจักร!$C$4:$I$132,5,0)</f>
        <v>134017.34955174875</v>
      </c>
      <c r="H63" s="50">
        <f>VLOOKUP('ขท. (1)'!C63,ข้อมูลเครื่องจักร!$C$4:$I$132,7,0)</f>
        <v>12643.146184127241</v>
      </c>
      <c r="I63" s="111"/>
      <c r="J63" s="84"/>
      <c r="K63" s="50">
        <f t="shared" si="5"/>
        <v>0</v>
      </c>
      <c r="L63" s="15"/>
      <c r="M63" s="82"/>
      <c r="N63" s="141">
        <f t="shared" si="6"/>
        <v>0</v>
      </c>
      <c r="O63" s="142"/>
      <c r="P63" s="159"/>
      <c r="Q63" s="82"/>
      <c r="R63" s="116">
        <f t="shared" si="7"/>
        <v>0</v>
      </c>
      <c r="S63" s="117"/>
      <c r="T63" s="126">
        <v>1</v>
      </c>
      <c r="U63" s="82"/>
      <c r="V63" s="116">
        <f t="shared" si="8"/>
        <v>0</v>
      </c>
      <c r="W63" s="117"/>
      <c r="X63" s="47"/>
      <c r="Y63" s="48"/>
    </row>
    <row r="64" spans="1:28" x14ac:dyDescent="0.7">
      <c r="A64" s="169"/>
      <c r="B64" s="158">
        <v>46</v>
      </c>
      <c r="C64" s="118" t="s">
        <v>212</v>
      </c>
      <c r="D64" s="49" t="s">
        <v>213</v>
      </c>
      <c r="E64" s="50">
        <f>VLOOKUP('ขท. (1)'!C64,ข้อมูลเครื่องจักร!$C$4:$I$132,5,0)</f>
        <v>109501.76988685882</v>
      </c>
      <c r="F64" s="50"/>
      <c r="G64" s="50">
        <f>VLOOKUP('ขท. (1)'!C64,ข้อมูลเครื่องจักร!$C$4:$I$132,5,0)</f>
        <v>109501.76988685882</v>
      </c>
      <c r="H64" s="50">
        <f>VLOOKUP('ขท. (1)'!C64,ข้อมูลเครื่องจักร!$C$4:$I$132,7,0)</f>
        <v>10330.355649703662</v>
      </c>
      <c r="I64" s="111"/>
      <c r="J64" s="84"/>
      <c r="K64" s="50">
        <f t="shared" si="5"/>
        <v>0</v>
      </c>
      <c r="L64" s="15"/>
      <c r="M64" s="82"/>
      <c r="N64" s="141">
        <f t="shared" si="6"/>
        <v>0</v>
      </c>
      <c r="O64" s="142"/>
      <c r="P64" s="119"/>
      <c r="Q64" s="82"/>
      <c r="R64" s="116">
        <f t="shared" si="7"/>
        <v>0</v>
      </c>
      <c r="S64" s="117"/>
      <c r="T64" s="166">
        <v>1</v>
      </c>
      <c r="U64" s="82"/>
      <c r="V64" s="116">
        <f t="shared" si="8"/>
        <v>0</v>
      </c>
      <c r="W64" s="117"/>
      <c r="X64" s="47"/>
      <c r="Y64" s="48"/>
    </row>
    <row r="65" spans="1:25" x14ac:dyDescent="0.7">
      <c r="A65" s="169"/>
      <c r="B65" s="158"/>
      <c r="C65" s="118" t="s">
        <v>215</v>
      </c>
      <c r="D65" s="49" t="s">
        <v>216</v>
      </c>
      <c r="E65" s="50">
        <f>VLOOKUP('ขท. (1)'!C65,ข้อมูลเครื่องจักร!$C$4:$I$132,5,0)</f>
        <v>299710.15072555403</v>
      </c>
      <c r="F65" s="50"/>
      <c r="G65" s="50">
        <f>VLOOKUP('ขท. (1)'!C65,ข้อมูลเครื่องจักร!$C$4:$I$132,5,0)</f>
        <v>299710.15072555403</v>
      </c>
      <c r="H65" s="50">
        <f>VLOOKUP('ขท. (1)'!C65,ข้อมูลเครื่องจักร!$C$4:$I$132,7,0)</f>
        <v>28274.542521278683</v>
      </c>
      <c r="I65" s="111"/>
      <c r="J65" s="84"/>
      <c r="K65" s="50">
        <f t="shared" si="5"/>
        <v>0</v>
      </c>
      <c r="L65" s="15"/>
      <c r="M65" s="82"/>
      <c r="N65" s="141">
        <f t="shared" si="6"/>
        <v>0</v>
      </c>
      <c r="O65" s="142"/>
      <c r="P65" s="119"/>
      <c r="Q65" s="82"/>
      <c r="R65" s="116">
        <f t="shared" si="7"/>
        <v>0</v>
      </c>
      <c r="S65" s="117"/>
      <c r="T65" s="175"/>
      <c r="U65" s="82"/>
      <c r="V65" s="116">
        <f t="shared" si="8"/>
        <v>0</v>
      </c>
      <c r="W65" s="117"/>
      <c r="X65" s="47"/>
      <c r="Y65" s="48"/>
    </row>
    <row r="66" spans="1:25" x14ac:dyDescent="0.7">
      <c r="A66" s="170"/>
      <c r="B66" s="174"/>
      <c r="C66" s="124" t="s">
        <v>218</v>
      </c>
      <c r="D66" s="67" t="s">
        <v>219</v>
      </c>
      <c r="E66" s="50">
        <f>VLOOKUP('ขท. (1)'!C66,ข้อมูลเครื่องจักร!$C$4:$I$132,5,0)</f>
        <v>638538.42814698617</v>
      </c>
      <c r="F66" s="50"/>
      <c r="G66" s="50">
        <f>VLOOKUP('ขท. (1)'!C66,ข้อมูลเครื่องจักร!$C$4:$I$132,5,0)</f>
        <v>638538.42814698617</v>
      </c>
      <c r="H66" s="50">
        <f>VLOOKUP('ขท. (1)'!C66,ข้อมูลเครื่องจักร!$C$4:$I$132,7,0)</f>
        <v>60239.474353489262</v>
      </c>
      <c r="I66" s="111"/>
      <c r="J66" s="84"/>
      <c r="K66" s="50">
        <f t="shared" si="5"/>
        <v>0</v>
      </c>
      <c r="L66" s="16"/>
      <c r="M66" s="83"/>
      <c r="N66" s="141">
        <f t="shared" si="6"/>
        <v>0</v>
      </c>
      <c r="O66" s="142"/>
      <c r="P66" s="121"/>
      <c r="Q66" s="83"/>
      <c r="R66" s="116">
        <f t="shared" si="7"/>
        <v>0</v>
      </c>
      <c r="S66" s="117"/>
      <c r="T66" s="175"/>
      <c r="U66" s="83"/>
      <c r="V66" s="116">
        <f t="shared" si="8"/>
        <v>0</v>
      </c>
      <c r="W66" s="117"/>
      <c r="X66" s="47"/>
      <c r="Y66" s="48"/>
    </row>
    <row r="67" spans="1:25" ht="24" customHeight="1" x14ac:dyDescent="0.7">
      <c r="A67" s="168" t="s">
        <v>575</v>
      </c>
      <c r="B67" s="158">
        <v>47</v>
      </c>
      <c r="C67" s="118" t="s">
        <v>90</v>
      </c>
      <c r="D67" s="49" t="s">
        <v>306</v>
      </c>
      <c r="E67" s="50">
        <f>VLOOKUP('ขท. (1)'!C67,ข้อมูลเครื่องจักร!$C$4:$I$132,5,0)</f>
        <v>137423.48343955594</v>
      </c>
      <c r="F67" s="50"/>
      <c r="G67" s="50">
        <f>VLOOKUP('ขท. (1)'!C67,ข้อมูลเครื่องจักร!$C$4:$I$132,5,0)</f>
        <v>137423.48343955594</v>
      </c>
      <c r="H67" s="50">
        <f>VLOOKUP('ขท. (1)'!C67,ข้อมูลเครื่องจักร!$C$4:$I$132,7,0)</f>
        <v>12964.47956976943</v>
      </c>
      <c r="I67" s="111"/>
      <c r="J67" s="84"/>
      <c r="K67" s="50">
        <f t="shared" si="5"/>
        <v>0</v>
      </c>
      <c r="L67" s="15"/>
      <c r="M67" s="81"/>
      <c r="N67" s="141">
        <f t="shared" si="6"/>
        <v>0</v>
      </c>
      <c r="O67" s="142"/>
      <c r="P67" s="159">
        <v>2</v>
      </c>
      <c r="Q67" s="81"/>
      <c r="R67" s="116">
        <f t="shared" si="7"/>
        <v>0</v>
      </c>
      <c r="S67" s="117"/>
      <c r="T67" s="159">
        <v>3</v>
      </c>
      <c r="U67" s="81"/>
      <c r="V67" s="116">
        <f t="shared" si="8"/>
        <v>0</v>
      </c>
      <c r="W67" s="117"/>
      <c r="X67" s="47"/>
      <c r="Y67" s="48"/>
    </row>
    <row r="68" spans="1:25" x14ac:dyDescent="0.7">
      <c r="A68" s="169"/>
      <c r="B68" s="158"/>
      <c r="C68" s="118" t="s">
        <v>85</v>
      </c>
      <c r="D68" s="49" t="s">
        <v>86</v>
      </c>
      <c r="E68" s="50">
        <f>VLOOKUP('ขท. (1)'!C68,ข้อมูลเครื่องจักร!$C$4:$I$132,5,0)</f>
        <v>67149.679706894589</v>
      </c>
      <c r="F68" s="50"/>
      <c r="G68" s="50">
        <f>VLOOKUP('ขท. (1)'!C68,ข้อมูลเครื่องจักร!$C$4:$I$132,5,0)</f>
        <v>67149.679706894589</v>
      </c>
      <c r="H68" s="50">
        <f>VLOOKUP('ขท. (1)'!C68,ข้อมูลเครื่องจักร!$C$4:$I$132,7,0)</f>
        <v>6334.8754440466591</v>
      </c>
      <c r="I68" s="111"/>
      <c r="J68" s="84"/>
      <c r="K68" s="50">
        <f t="shared" si="5"/>
        <v>0</v>
      </c>
      <c r="L68" s="15"/>
      <c r="M68" s="81"/>
      <c r="N68" s="141">
        <f t="shared" si="6"/>
        <v>0</v>
      </c>
      <c r="O68" s="142"/>
      <c r="P68" s="159"/>
      <c r="Q68" s="81"/>
      <c r="R68" s="116">
        <f t="shared" si="7"/>
        <v>0</v>
      </c>
      <c r="S68" s="117"/>
      <c r="T68" s="159"/>
      <c r="U68" s="81"/>
      <c r="V68" s="116">
        <f t="shared" si="8"/>
        <v>0</v>
      </c>
      <c r="W68" s="117"/>
      <c r="X68" s="47"/>
      <c r="Y68" s="48"/>
    </row>
    <row r="69" spans="1:25" x14ac:dyDescent="0.7">
      <c r="A69" s="169"/>
      <c r="B69" s="158"/>
      <c r="C69" s="118" t="s">
        <v>88</v>
      </c>
      <c r="D69" s="49" t="s">
        <v>307</v>
      </c>
      <c r="E69" s="50">
        <f>VLOOKUP('ขท. (1)'!C69,ข้อมูลเครื่องจักร!$C$4:$I$132,5,0)</f>
        <v>47517.300443269436</v>
      </c>
      <c r="F69" s="50"/>
      <c r="G69" s="50">
        <f>VLOOKUP('ขท. (1)'!C69,ข้อมูลเครื่องจักร!$C$4:$I$132,5,0)</f>
        <v>47517.300443269436</v>
      </c>
      <c r="H69" s="50">
        <f>VLOOKUP('ขท. (1)'!C69,ข้อมูลเครื่องจักร!$C$4:$I$132,7,0)</f>
        <v>4482.7641927612676</v>
      </c>
      <c r="I69" s="111"/>
      <c r="J69" s="84"/>
      <c r="K69" s="50">
        <f t="shared" si="5"/>
        <v>0</v>
      </c>
      <c r="L69" s="15"/>
      <c r="M69" s="81"/>
      <c r="N69" s="141">
        <f t="shared" si="6"/>
        <v>0</v>
      </c>
      <c r="O69" s="142"/>
      <c r="P69" s="159"/>
      <c r="Q69" s="81"/>
      <c r="R69" s="116">
        <f t="shared" si="7"/>
        <v>0</v>
      </c>
      <c r="S69" s="117"/>
      <c r="T69" s="159"/>
      <c r="U69" s="81"/>
      <c r="V69" s="116">
        <f t="shared" si="8"/>
        <v>0</v>
      </c>
      <c r="W69" s="117"/>
      <c r="X69" s="47"/>
      <c r="Y69" s="48"/>
    </row>
    <row r="70" spans="1:25" x14ac:dyDescent="0.7">
      <c r="A70" s="169"/>
      <c r="B70" s="118">
        <v>48</v>
      </c>
      <c r="C70" s="118" t="s">
        <v>120</v>
      </c>
      <c r="D70" s="49" t="s">
        <v>121</v>
      </c>
      <c r="E70" s="50">
        <f>VLOOKUP('ขท. (1)'!C70,ข้อมูลเครื่องจักร!$C$4:$I$132,5,0)</f>
        <v>189922.96856236411</v>
      </c>
      <c r="F70" s="50"/>
      <c r="G70" s="50">
        <f>VLOOKUP('ขท. (1)'!C70,ข้อมูลเครื่องจักร!$C$4:$I$132,5,0)</f>
        <v>189922.96856236411</v>
      </c>
      <c r="H70" s="50">
        <f>VLOOKUP('ขท. (1)'!C70,ข้อมูลเครื่องจักร!$C$4:$I$132,7,0)</f>
        <v>17917.261185128689</v>
      </c>
      <c r="I70" s="111"/>
      <c r="J70" s="84"/>
      <c r="K70" s="50">
        <f t="shared" si="5"/>
        <v>0</v>
      </c>
      <c r="L70" s="15"/>
      <c r="M70" s="81"/>
      <c r="N70" s="141">
        <f t="shared" si="6"/>
        <v>0</v>
      </c>
      <c r="O70" s="142"/>
      <c r="P70" s="119"/>
      <c r="Q70" s="81"/>
      <c r="R70" s="116">
        <f t="shared" si="7"/>
        <v>0</v>
      </c>
      <c r="S70" s="117"/>
      <c r="T70" s="119">
        <v>1</v>
      </c>
      <c r="U70" s="81"/>
      <c r="V70" s="116">
        <f t="shared" si="8"/>
        <v>0</v>
      </c>
      <c r="W70" s="117"/>
      <c r="X70" s="47"/>
      <c r="Y70" s="48"/>
    </row>
    <row r="71" spans="1:25" x14ac:dyDescent="0.7">
      <c r="A71" s="169"/>
      <c r="B71" s="118">
        <v>49</v>
      </c>
      <c r="C71" s="59" t="s">
        <v>166</v>
      </c>
      <c r="D71" s="60" t="s">
        <v>167</v>
      </c>
      <c r="E71" s="50">
        <f>VLOOKUP('ขท. (1)'!C71,ข้อมูลเครื่องจักร!$C$4:$I$132,5,0)</f>
        <v>120785.95100431814</v>
      </c>
      <c r="F71" s="50"/>
      <c r="G71" s="50">
        <f>VLOOKUP('ขท. (1)'!C71,ข้อมูลเครื่องจักร!$C$4:$I$132,5,0)</f>
        <v>120785.95100431814</v>
      </c>
      <c r="H71" s="50">
        <f>VLOOKUP('ขท. (1)'!C71,ข้อมูลเครื่องจักร!$C$4:$I$132,7,0)</f>
        <v>11394.90103814322</v>
      </c>
      <c r="I71" s="111"/>
      <c r="J71" s="84"/>
      <c r="K71" s="50">
        <f t="shared" si="5"/>
        <v>0</v>
      </c>
      <c r="L71" s="15"/>
      <c r="M71" s="81"/>
      <c r="N71" s="141">
        <f t="shared" si="6"/>
        <v>0</v>
      </c>
      <c r="O71" s="142"/>
      <c r="P71" s="119"/>
      <c r="Q71" s="81"/>
      <c r="R71" s="116">
        <f t="shared" si="7"/>
        <v>0</v>
      </c>
      <c r="S71" s="117"/>
      <c r="T71" s="119"/>
      <c r="U71" s="81"/>
      <c r="V71" s="116">
        <f t="shared" si="8"/>
        <v>0</v>
      </c>
      <c r="W71" s="117"/>
      <c r="X71" s="47"/>
      <c r="Y71" s="48"/>
    </row>
    <row r="72" spans="1:25" x14ac:dyDescent="0.7">
      <c r="A72" s="169"/>
      <c r="B72" s="118">
        <v>50</v>
      </c>
      <c r="C72" s="118" t="s">
        <v>189</v>
      </c>
      <c r="D72" s="49" t="s">
        <v>190</v>
      </c>
      <c r="E72" s="50">
        <f>VLOOKUP('ขท. (1)'!C72,ข้อมูลเครื่องจักร!$C$4:$I$132,5,0)</f>
        <v>224642.26637245101</v>
      </c>
      <c r="F72" s="50"/>
      <c r="G72" s="50">
        <f>VLOOKUP('ขท. (1)'!C72,ข้อมูลเครื่องจักร!$C$4:$I$132,5,0)</f>
        <v>224642.26637245101</v>
      </c>
      <c r="H72" s="50">
        <f>VLOOKUP('ขท. (1)'!C72,ข้อมูลเครื่องจักร!$C$4:$I$132,7,0)</f>
        <v>21192.666638910472</v>
      </c>
      <c r="I72" s="111"/>
      <c r="J72" s="84"/>
      <c r="K72" s="50">
        <f t="shared" si="5"/>
        <v>0</v>
      </c>
      <c r="L72" s="15"/>
      <c r="M72" s="81"/>
      <c r="N72" s="141">
        <f t="shared" si="6"/>
        <v>0</v>
      </c>
      <c r="O72" s="142"/>
      <c r="P72" s="119"/>
      <c r="Q72" s="81"/>
      <c r="R72" s="116">
        <f t="shared" si="7"/>
        <v>0</v>
      </c>
      <c r="S72" s="117"/>
      <c r="T72" s="119">
        <v>2</v>
      </c>
      <c r="U72" s="81"/>
      <c r="V72" s="116">
        <f t="shared" si="8"/>
        <v>0</v>
      </c>
      <c r="W72" s="117"/>
      <c r="X72" s="47"/>
      <c r="Y72" s="48"/>
    </row>
    <row r="73" spans="1:25" x14ac:dyDescent="0.7">
      <c r="A73" s="169"/>
      <c r="B73" s="118">
        <v>51</v>
      </c>
      <c r="C73" s="68" t="s">
        <v>192</v>
      </c>
      <c r="D73" s="69" t="s">
        <v>193</v>
      </c>
      <c r="E73" s="50">
        <f>VLOOKUP('ขท. (1)'!C73,ข้อมูลเครื่องจักร!$C$4:$I$132,5,0)</f>
        <v>176528.05707942817</v>
      </c>
      <c r="F73" s="50"/>
      <c r="G73" s="50">
        <f>VLOOKUP('ขท. (1)'!C73,ข้อมูลเครื่องจักร!$C$4:$I$132,5,0)</f>
        <v>176528.05707942817</v>
      </c>
      <c r="H73" s="50">
        <f>VLOOKUP('ขท. (1)'!C73,ข้อมูลเครื่องจักร!$C$4:$I$132,7,0)</f>
        <v>16653.590290512093</v>
      </c>
      <c r="I73" s="111"/>
      <c r="J73" s="84"/>
      <c r="K73" s="50">
        <f t="shared" si="5"/>
        <v>0</v>
      </c>
      <c r="L73" s="15"/>
      <c r="M73" s="82"/>
      <c r="N73" s="141">
        <f t="shared" si="6"/>
        <v>0</v>
      </c>
      <c r="O73" s="142"/>
      <c r="P73" s="119"/>
      <c r="Q73" s="82"/>
      <c r="R73" s="116">
        <f t="shared" si="7"/>
        <v>0</v>
      </c>
      <c r="S73" s="117"/>
      <c r="T73" s="119"/>
      <c r="U73" s="82"/>
      <c r="V73" s="116">
        <f t="shared" si="8"/>
        <v>0</v>
      </c>
      <c r="W73" s="117"/>
      <c r="X73" s="47"/>
      <c r="Y73" s="48"/>
    </row>
    <row r="74" spans="1:25" x14ac:dyDescent="0.7">
      <c r="A74" s="169"/>
      <c r="B74" s="158">
        <v>52</v>
      </c>
      <c r="C74" s="118" t="s">
        <v>229</v>
      </c>
      <c r="D74" s="49" t="s">
        <v>230</v>
      </c>
      <c r="E74" s="50">
        <f>VLOOKUP('ขท. (1)'!C74,ข้อมูลเครื่องจักร!$C$4:$I$132,5,0)</f>
        <v>390821.54532939225</v>
      </c>
      <c r="F74" s="50"/>
      <c r="G74" s="50">
        <f>VLOOKUP('ขท. (1)'!C74,ข้อมูลเครื่องจักร!$C$4:$I$132,5,0)</f>
        <v>390821.54532939225</v>
      </c>
      <c r="H74" s="50">
        <f>VLOOKUP('ขท. (1)'!C74,ข้อมูลเครื่องจักร!$C$4:$I$132,7,0)</f>
        <v>36869.957106546441</v>
      </c>
      <c r="I74" s="111"/>
      <c r="J74" s="84"/>
      <c r="K74" s="50">
        <f t="shared" si="5"/>
        <v>0</v>
      </c>
      <c r="L74" s="15"/>
      <c r="M74" s="82"/>
      <c r="N74" s="141">
        <f t="shared" si="6"/>
        <v>0</v>
      </c>
      <c r="O74" s="142"/>
      <c r="P74" s="159">
        <v>1</v>
      </c>
      <c r="Q74" s="82"/>
      <c r="R74" s="116">
        <f t="shared" si="7"/>
        <v>0</v>
      </c>
      <c r="S74" s="117"/>
      <c r="T74" s="119"/>
      <c r="U74" s="82"/>
      <c r="V74" s="116">
        <f t="shared" si="8"/>
        <v>0</v>
      </c>
      <c r="W74" s="117"/>
      <c r="X74" s="47"/>
      <c r="Y74" s="48"/>
    </row>
    <row r="75" spans="1:25" x14ac:dyDescent="0.7">
      <c r="A75" s="169"/>
      <c r="B75" s="158"/>
      <c r="C75" s="118" t="s">
        <v>308</v>
      </c>
      <c r="D75" s="49" t="s">
        <v>233</v>
      </c>
      <c r="E75" s="50">
        <f>VLOOKUP('ขท. (1)'!C75,ข้อมูลเครื่องจักร!$C$4:$I$132,5,0)</f>
        <v>262482.61728532932</v>
      </c>
      <c r="F75" s="50"/>
      <c r="G75" s="50">
        <f>VLOOKUP('ขท. (1)'!C75,ข้อมูลเครื่องจักร!$C$4:$I$132,5,0)</f>
        <v>262482.61728532932</v>
      </c>
      <c r="H75" s="50">
        <f>VLOOKUP('ขท. (1)'!C75,ข้อมูลเครื่องจักร!$C$4:$I$132,7,0)</f>
        <v>24762.51106465371</v>
      </c>
      <c r="I75" s="111"/>
      <c r="J75" s="84"/>
      <c r="K75" s="50">
        <f t="shared" si="5"/>
        <v>0</v>
      </c>
      <c r="L75" s="15"/>
      <c r="M75" s="82"/>
      <c r="N75" s="141">
        <f t="shared" si="6"/>
        <v>0</v>
      </c>
      <c r="O75" s="142"/>
      <c r="P75" s="159"/>
      <c r="Q75" s="82"/>
      <c r="R75" s="116">
        <f t="shared" si="7"/>
        <v>0</v>
      </c>
      <c r="S75" s="117"/>
      <c r="T75" s="119">
        <v>1</v>
      </c>
      <c r="U75" s="82"/>
      <c r="V75" s="116">
        <f t="shared" si="8"/>
        <v>0</v>
      </c>
      <c r="W75" s="117"/>
      <c r="X75" s="47"/>
      <c r="Y75" s="48"/>
    </row>
    <row r="76" spans="1:25" x14ac:dyDescent="0.7">
      <c r="A76" s="169"/>
      <c r="B76" s="158"/>
      <c r="C76" s="118" t="s">
        <v>232</v>
      </c>
      <c r="D76" s="49" t="s">
        <v>234</v>
      </c>
      <c r="E76" s="50">
        <f>VLOOKUP('ขท. (1)'!C76,ข้อมูลเครื่องจักร!$C$4:$I$132,5,0)</f>
        <v>167430.08524066134</v>
      </c>
      <c r="F76" s="50"/>
      <c r="G76" s="50">
        <f>VLOOKUP('ขท. (1)'!C76,ข้อมูลเครื่องจักร!$C$4:$I$132,5,0)</f>
        <v>167430.08524066134</v>
      </c>
      <c r="H76" s="50">
        <f>VLOOKUP('ขท. (1)'!C76,ข้อมูลเครื่องจักร!$C$4:$I$132,7,0)</f>
        <v>15795.291060439749</v>
      </c>
      <c r="I76" s="111"/>
      <c r="J76" s="84"/>
      <c r="K76" s="50">
        <f t="shared" si="5"/>
        <v>0</v>
      </c>
      <c r="L76" s="15"/>
      <c r="M76" s="83"/>
      <c r="N76" s="141">
        <f t="shared" si="6"/>
        <v>0</v>
      </c>
      <c r="O76" s="142"/>
      <c r="P76" s="159"/>
      <c r="Q76" s="83"/>
      <c r="R76" s="116">
        <f t="shared" si="7"/>
        <v>0</v>
      </c>
      <c r="S76" s="117"/>
      <c r="T76" s="119"/>
      <c r="U76" s="83"/>
      <c r="V76" s="116">
        <f t="shared" si="8"/>
        <v>0</v>
      </c>
      <c r="W76" s="117"/>
      <c r="X76" s="47"/>
      <c r="Y76" s="48"/>
    </row>
    <row r="77" spans="1:25" x14ac:dyDescent="0.7">
      <c r="A77" s="169"/>
      <c r="B77" s="158"/>
      <c r="C77" s="118" t="s">
        <v>309</v>
      </c>
      <c r="D77" s="49" t="s">
        <v>237</v>
      </c>
      <c r="E77" s="50">
        <f>VLOOKUP('ขท. (1)'!C77,ข้อมูลเครื่องจักร!$C$4:$I$132,5,0)</f>
        <v>254195.2078086148</v>
      </c>
      <c r="F77" s="50"/>
      <c r="G77" s="50">
        <f>VLOOKUP('ขท. (1)'!C77,ข้อมูลเครื่องจักร!$C$4:$I$132,5,0)</f>
        <v>254195.2078086148</v>
      </c>
      <c r="H77" s="50">
        <f>VLOOKUP('ขท. (1)'!C77,ข้อมูลเครื่องจักร!$C$4:$I$132,7,0)</f>
        <v>23980.679981944792</v>
      </c>
      <c r="I77" s="111"/>
      <c r="J77" s="84"/>
      <c r="K77" s="50">
        <f t="shared" si="5"/>
        <v>0</v>
      </c>
      <c r="L77" s="15"/>
      <c r="M77" s="83"/>
      <c r="N77" s="141">
        <f t="shared" si="6"/>
        <v>0</v>
      </c>
      <c r="O77" s="142"/>
      <c r="P77" s="159"/>
      <c r="Q77" s="83"/>
      <c r="R77" s="116">
        <f t="shared" si="7"/>
        <v>0</v>
      </c>
      <c r="S77" s="117"/>
      <c r="T77" s="119">
        <v>1</v>
      </c>
      <c r="U77" s="83"/>
      <c r="V77" s="116">
        <f t="shared" si="8"/>
        <v>0</v>
      </c>
      <c r="W77" s="117"/>
      <c r="X77" s="47"/>
      <c r="Y77" s="48"/>
    </row>
    <row r="78" spans="1:25" x14ac:dyDescent="0.7">
      <c r="A78" s="169"/>
      <c r="B78" s="118">
        <v>53</v>
      </c>
      <c r="C78" s="118" t="s">
        <v>239</v>
      </c>
      <c r="D78" s="49" t="s">
        <v>370</v>
      </c>
      <c r="E78" s="50">
        <f>VLOOKUP('ขท. (1)'!C78,ข้อมูลเครื่องจักร!$C$4:$I$132,5,0)</f>
        <v>607295.14780811779</v>
      </c>
      <c r="F78" s="50"/>
      <c r="G78" s="50">
        <f>VLOOKUP('ขท. (1)'!C78,ข้อมูลเครื่องจักร!$C$4:$I$132,5,0)</f>
        <v>607295.14780811779</v>
      </c>
      <c r="H78" s="50">
        <f>VLOOKUP('ขท. (1)'!C78,ข้อมูลเครื่องจักร!$C$4:$I$132,7,0)</f>
        <v>57291.99507623753</v>
      </c>
      <c r="I78" s="111"/>
      <c r="J78" s="84"/>
      <c r="K78" s="50">
        <f t="shared" si="5"/>
        <v>0</v>
      </c>
      <c r="L78" s="15"/>
      <c r="M78" s="83"/>
      <c r="N78" s="141">
        <f t="shared" si="6"/>
        <v>0</v>
      </c>
      <c r="O78" s="142"/>
      <c r="P78" s="119"/>
      <c r="Q78" s="83"/>
      <c r="R78" s="116">
        <f t="shared" si="7"/>
        <v>0</v>
      </c>
      <c r="S78" s="117"/>
      <c r="T78" s="119">
        <v>1</v>
      </c>
      <c r="U78" s="83"/>
      <c r="V78" s="116">
        <f t="shared" si="8"/>
        <v>0</v>
      </c>
      <c r="W78" s="117"/>
      <c r="X78" s="47"/>
      <c r="Y78" s="48"/>
    </row>
    <row r="79" spans="1:25" x14ac:dyDescent="0.7">
      <c r="A79" s="169"/>
      <c r="B79" s="118">
        <v>54</v>
      </c>
      <c r="C79" s="118" t="s">
        <v>310</v>
      </c>
      <c r="D79" s="49" t="s">
        <v>242</v>
      </c>
      <c r="E79" s="50">
        <f>VLOOKUP('ขท. (1)'!C79,ข้อมูลเครื่องจักร!$C$4:$I$132,5,0)</f>
        <v>351113.42941057927</v>
      </c>
      <c r="F79" s="50"/>
      <c r="G79" s="50">
        <f>VLOOKUP('ขท. (1)'!C79,ข้อมูลเครื่องจักร!$C$4:$I$132,5,0)</f>
        <v>351113.42941057927</v>
      </c>
      <c r="H79" s="50">
        <f>VLOOKUP('ขท. (1)'!C79,ข้อมูลเครื่องจักร!$C$4:$I$132,7,0)</f>
        <v>33123.908434960307</v>
      </c>
      <c r="I79" s="111"/>
      <c r="J79" s="84"/>
      <c r="K79" s="50">
        <f t="shared" si="5"/>
        <v>0</v>
      </c>
      <c r="L79" s="15"/>
      <c r="M79" s="83"/>
      <c r="N79" s="141">
        <f t="shared" si="6"/>
        <v>0</v>
      </c>
      <c r="O79" s="142"/>
      <c r="P79" s="119"/>
      <c r="Q79" s="83"/>
      <c r="R79" s="116">
        <f t="shared" si="7"/>
        <v>0</v>
      </c>
      <c r="S79" s="117"/>
      <c r="T79" s="119">
        <v>1</v>
      </c>
      <c r="U79" s="83"/>
      <c r="V79" s="116">
        <f t="shared" si="8"/>
        <v>0</v>
      </c>
      <c r="W79" s="117"/>
      <c r="X79" s="47"/>
      <c r="Y79" s="48"/>
    </row>
    <row r="80" spans="1:25" x14ac:dyDescent="0.7">
      <c r="A80" s="170"/>
      <c r="B80" s="118">
        <v>55</v>
      </c>
      <c r="C80" s="118" t="s">
        <v>245</v>
      </c>
      <c r="D80" s="49" t="s">
        <v>246</v>
      </c>
      <c r="E80" s="50">
        <f>VLOOKUP('ขท. (1)'!C80,ข้อมูลเครื่องจักร!$C$4:$I$132,5,0)</f>
        <v>460527.84606096713</v>
      </c>
      <c r="F80" s="50"/>
      <c r="G80" s="50">
        <f>VLOOKUP('ขท. (1)'!C80,ข้อมูลเครื่องจักร!$C$4:$I$132,5,0)</f>
        <v>460527.84606096713</v>
      </c>
      <c r="H80" s="50">
        <f>VLOOKUP('ขท. (1)'!C80,ข้อมูลเครื่องจักร!$C$4:$I$132,7,0)</f>
        <v>43446.023213298788</v>
      </c>
      <c r="I80" s="111"/>
      <c r="J80" s="84"/>
      <c r="K80" s="50">
        <f t="shared" si="5"/>
        <v>0</v>
      </c>
      <c r="L80" s="15"/>
      <c r="M80" s="83"/>
      <c r="N80" s="141">
        <f t="shared" si="6"/>
        <v>0</v>
      </c>
      <c r="O80" s="142"/>
      <c r="P80" s="119"/>
      <c r="Q80" s="83"/>
      <c r="R80" s="116">
        <f t="shared" si="7"/>
        <v>0</v>
      </c>
      <c r="S80" s="117"/>
      <c r="T80" s="119">
        <v>2</v>
      </c>
      <c r="U80" s="83"/>
      <c r="V80" s="116">
        <f t="shared" si="8"/>
        <v>0</v>
      </c>
      <c r="W80" s="117"/>
      <c r="X80" s="47"/>
      <c r="Y80" s="48"/>
    </row>
    <row r="81" spans="1:25" x14ac:dyDescent="0.7">
      <c r="A81" s="155" t="s">
        <v>400</v>
      </c>
      <c r="B81" s="156"/>
      <c r="C81" s="156"/>
      <c r="D81" s="157"/>
      <c r="E81" s="125"/>
      <c r="F81" s="125"/>
      <c r="G81" s="125"/>
      <c r="H81" s="125"/>
      <c r="I81" s="125"/>
      <c r="J81" s="125"/>
      <c r="K81" s="125"/>
      <c r="L81" s="3">
        <f>SUM(L27:L80)</f>
        <v>0</v>
      </c>
      <c r="M81" s="3">
        <f>SUM(M27:M80)</f>
        <v>0</v>
      </c>
      <c r="N81" s="143">
        <f>SUM(N27:O80)</f>
        <v>0</v>
      </c>
      <c r="O81" s="144"/>
      <c r="P81" s="3">
        <f>SUM(P27:P80)</f>
        <v>16</v>
      </c>
      <c r="Q81" s="3">
        <f>SUM(Q27:Q80)</f>
        <v>2</v>
      </c>
      <c r="R81" s="143">
        <f>SUM(R27:S80)</f>
        <v>0</v>
      </c>
      <c r="S81" s="144"/>
      <c r="T81" s="3">
        <f>SUM(T27:T80)</f>
        <v>28</v>
      </c>
      <c r="U81" s="3">
        <f>SUM(U27:U80)</f>
        <v>0</v>
      </c>
      <c r="V81" s="143">
        <f>SUM(V27:W80)</f>
        <v>0</v>
      </c>
      <c r="W81" s="144"/>
      <c r="X81" s="47"/>
      <c r="Y81" s="48"/>
    </row>
    <row r="82" spans="1:25" x14ac:dyDescent="0.7">
      <c r="A82" s="89" t="s">
        <v>583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86"/>
      <c r="X82" s="47"/>
      <c r="Y82" s="48"/>
    </row>
    <row r="83" spans="1:25" x14ac:dyDescent="0.7">
      <c r="A83" s="168" t="s">
        <v>583</v>
      </c>
      <c r="B83" s="59">
        <v>1</v>
      </c>
      <c r="C83" s="118"/>
      <c r="D83" s="84"/>
      <c r="E83" s="49"/>
      <c r="F83" s="49"/>
      <c r="G83" s="84"/>
      <c r="H83" s="84"/>
      <c r="I83" s="111"/>
      <c r="J83" s="84"/>
      <c r="K83" s="50">
        <f t="shared" ref="K83:K92" si="9">IF(I83="รายปี",G83,H83*J83)</f>
        <v>0</v>
      </c>
      <c r="L83" s="15"/>
      <c r="M83" s="83"/>
      <c r="N83" s="141">
        <f>K83*M83</f>
        <v>0</v>
      </c>
      <c r="O83" s="142"/>
      <c r="P83" s="120"/>
      <c r="Q83" s="83"/>
      <c r="R83" s="116">
        <f t="shared" ref="R83:R92" si="10">K83*Q83</f>
        <v>0</v>
      </c>
      <c r="S83" s="117"/>
      <c r="T83" s="120"/>
      <c r="U83" s="83"/>
      <c r="V83" s="116">
        <f t="shared" ref="V83:V92" si="11">K83*U83</f>
        <v>0</v>
      </c>
      <c r="W83" s="117"/>
      <c r="X83" s="47"/>
      <c r="Y83" s="48"/>
    </row>
    <row r="84" spans="1:25" x14ac:dyDescent="0.7">
      <c r="A84" s="169"/>
      <c r="B84" s="59">
        <v>2</v>
      </c>
      <c r="C84" s="118"/>
      <c r="D84" s="84"/>
      <c r="E84" s="49"/>
      <c r="F84" s="49"/>
      <c r="G84" s="84"/>
      <c r="H84" s="84"/>
      <c r="I84" s="111"/>
      <c r="J84" s="84"/>
      <c r="K84" s="50">
        <f t="shared" si="9"/>
        <v>0</v>
      </c>
      <c r="L84" s="15"/>
      <c r="M84" s="83"/>
      <c r="N84" s="141">
        <f t="shared" ref="N84:N92" si="12">K84*M84</f>
        <v>0</v>
      </c>
      <c r="O84" s="142"/>
      <c r="P84" s="120"/>
      <c r="Q84" s="83"/>
      <c r="R84" s="116">
        <f t="shared" si="10"/>
        <v>0</v>
      </c>
      <c r="S84" s="117"/>
      <c r="T84" s="120"/>
      <c r="U84" s="83"/>
      <c r="V84" s="116">
        <f t="shared" si="11"/>
        <v>0</v>
      </c>
      <c r="W84" s="117"/>
      <c r="X84" s="47"/>
      <c r="Y84" s="48"/>
    </row>
    <row r="85" spans="1:25" x14ac:dyDescent="0.7">
      <c r="A85" s="169"/>
      <c r="B85" s="59">
        <v>3</v>
      </c>
      <c r="C85" s="118"/>
      <c r="D85" s="84"/>
      <c r="E85" s="49"/>
      <c r="F85" s="49"/>
      <c r="G85" s="84"/>
      <c r="H85" s="84"/>
      <c r="I85" s="111"/>
      <c r="J85" s="84"/>
      <c r="K85" s="50">
        <f t="shared" si="9"/>
        <v>0</v>
      </c>
      <c r="L85" s="15"/>
      <c r="M85" s="83"/>
      <c r="N85" s="141">
        <f t="shared" si="12"/>
        <v>0</v>
      </c>
      <c r="O85" s="142"/>
      <c r="P85" s="120"/>
      <c r="Q85" s="83"/>
      <c r="R85" s="116">
        <f t="shared" si="10"/>
        <v>0</v>
      </c>
      <c r="S85" s="117"/>
      <c r="T85" s="120"/>
      <c r="U85" s="83"/>
      <c r="V85" s="116">
        <f t="shared" si="11"/>
        <v>0</v>
      </c>
      <c r="W85" s="117"/>
      <c r="X85" s="47"/>
      <c r="Y85" s="48"/>
    </row>
    <row r="86" spans="1:25" x14ac:dyDescent="0.7">
      <c r="A86" s="169"/>
      <c r="B86" s="59">
        <v>4</v>
      </c>
      <c r="C86" s="118"/>
      <c r="D86" s="84"/>
      <c r="E86" s="49"/>
      <c r="F86" s="49"/>
      <c r="G86" s="84"/>
      <c r="H86" s="84"/>
      <c r="I86" s="111"/>
      <c r="J86" s="84"/>
      <c r="K86" s="50">
        <f>IF(I86="รายปี",G86,H86*J86)</f>
        <v>0</v>
      </c>
      <c r="L86" s="15"/>
      <c r="M86" s="83"/>
      <c r="N86" s="141">
        <f t="shared" si="12"/>
        <v>0</v>
      </c>
      <c r="O86" s="142"/>
      <c r="P86" s="120"/>
      <c r="Q86" s="83"/>
      <c r="R86" s="116">
        <f t="shared" si="10"/>
        <v>0</v>
      </c>
      <c r="S86" s="117"/>
      <c r="T86" s="120"/>
      <c r="U86" s="83"/>
      <c r="V86" s="116">
        <f t="shared" si="11"/>
        <v>0</v>
      </c>
      <c r="W86" s="117"/>
      <c r="X86" s="47"/>
      <c r="Y86" s="48"/>
    </row>
    <row r="87" spans="1:25" x14ac:dyDescent="0.7">
      <c r="A87" s="169"/>
      <c r="B87" s="59">
        <v>5</v>
      </c>
      <c r="C87" s="118"/>
      <c r="D87" s="84"/>
      <c r="E87" s="49"/>
      <c r="F87" s="49"/>
      <c r="G87" s="84"/>
      <c r="H87" s="84"/>
      <c r="I87" s="111"/>
      <c r="J87" s="84"/>
      <c r="K87" s="50">
        <f t="shared" si="9"/>
        <v>0</v>
      </c>
      <c r="L87" s="15"/>
      <c r="M87" s="83"/>
      <c r="N87" s="141">
        <f t="shared" si="12"/>
        <v>0</v>
      </c>
      <c r="O87" s="142"/>
      <c r="P87" s="120"/>
      <c r="Q87" s="83"/>
      <c r="R87" s="116">
        <f t="shared" si="10"/>
        <v>0</v>
      </c>
      <c r="S87" s="117"/>
      <c r="T87" s="120"/>
      <c r="U87" s="83"/>
      <c r="V87" s="116">
        <f t="shared" si="11"/>
        <v>0</v>
      </c>
      <c r="W87" s="117"/>
      <c r="X87" s="47"/>
      <c r="Y87" s="48"/>
    </row>
    <row r="88" spans="1:25" x14ac:dyDescent="0.7">
      <c r="A88" s="169"/>
      <c r="B88" s="59">
        <v>6</v>
      </c>
      <c r="C88" s="118"/>
      <c r="D88" s="84"/>
      <c r="E88" s="49"/>
      <c r="F88" s="49"/>
      <c r="G88" s="84"/>
      <c r="H88" s="84"/>
      <c r="I88" s="111"/>
      <c r="J88" s="84"/>
      <c r="K88" s="50">
        <f t="shared" si="9"/>
        <v>0</v>
      </c>
      <c r="L88" s="15"/>
      <c r="M88" s="83"/>
      <c r="N88" s="141">
        <f t="shared" si="12"/>
        <v>0</v>
      </c>
      <c r="O88" s="142"/>
      <c r="P88" s="120"/>
      <c r="Q88" s="83"/>
      <c r="R88" s="116">
        <f t="shared" si="10"/>
        <v>0</v>
      </c>
      <c r="S88" s="117"/>
      <c r="T88" s="120"/>
      <c r="U88" s="83"/>
      <c r="V88" s="116">
        <f t="shared" si="11"/>
        <v>0</v>
      </c>
      <c r="W88" s="117"/>
      <c r="X88" s="47"/>
      <c r="Y88" s="48"/>
    </row>
    <row r="89" spans="1:25" x14ac:dyDescent="0.7">
      <c r="A89" s="169"/>
      <c r="B89" s="59">
        <v>7</v>
      </c>
      <c r="C89" s="118"/>
      <c r="D89" s="84"/>
      <c r="E89" s="49"/>
      <c r="F89" s="49"/>
      <c r="G89" s="84"/>
      <c r="H89" s="84"/>
      <c r="I89" s="111"/>
      <c r="J89" s="84"/>
      <c r="K89" s="50">
        <f t="shared" si="9"/>
        <v>0</v>
      </c>
      <c r="L89" s="15"/>
      <c r="M89" s="83"/>
      <c r="N89" s="141">
        <f t="shared" si="12"/>
        <v>0</v>
      </c>
      <c r="O89" s="142"/>
      <c r="P89" s="120"/>
      <c r="Q89" s="83"/>
      <c r="R89" s="116">
        <f t="shared" si="10"/>
        <v>0</v>
      </c>
      <c r="S89" s="117"/>
      <c r="T89" s="120"/>
      <c r="U89" s="83"/>
      <c r="V89" s="116">
        <f t="shared" si="11"/>
        <v>0</v>
      </c>
      <c r="W89" s="117"/>
      <c r="X89" s="47"/>
      <c r="Y89" s="48"/>
    </row>
    <row r="90" spans="1:25" x14ac:dyDescent="0.7">
      <c r="A90" s="169"/>
      <c r="B90" s="59">
        <v>8</v>
      </c>
      <c r="C90" s="118"/>
      <c r="D90" s="84"/>
      <c r="E90" s="49"/>
      <c r="F90" s="49"/>
      <c r="G90" s="84"/>
      <c r="H90" s="84"/>
      <c r="I90" s="111"/>
      <c r="J90" s="84"/>
      <c r="K90" s="50">
        <f t="shared" si="9"/>
        <v>0</v>
      </c>
      <c r="L90" s="15"/>
      <c r="M90" s="83"/>
      <c r="N90" s="141">
        <f t="shared" si="12"/>
        <v>0</v>
      </c>
      <c r="O90" s="142"/>
      <c r="P90" s="120"/>
      <c r="Q90" s="83"/>
      <c r="R90" s="116">
        <f t="shared" si="10"/>
        <v>0</v>
      </c>
      <c r="S90" s="117"/>
      <c r="T90" s="120"/>
      <c r="U90" s="83"/>
      <c r="V90" s="116">
        <f t="shared" si="11"/>
        <v>0</v>
      </c>
      <c r="W90" s="117"/>
      <c r="X90" s="47"/>
      <c r="Y90" s="48"/>
    </row>
    <row r="91" spans="1:25" x14ac:dyDescent="0.7">
      <c r="A91" s="169"/>
      <c r="B91" s="59">
        <v>9</v>
      </c>
      <c r="C91" s="118"/>
      <c r="D91" s="84"/>
      <c r="E91" s="49"/>
      <c r="F91" s="49"/>
      <c r="G91" s="84"/>
      <c r="H91" s="84"/>
      <c r="I91" s="111"/>
      <c r="J91" s="84"/>
      <c r="K91" s="50">
        <f t="shared" si="9"/>
        <v>0</v>
      </c>
      <c r="L91" s="15"/>
      <c r="M91" s="83"/>
      <c r="N91" s="141">
        <f t="shared" si="12"/>
        <v>0</v>
      </c>
      <c r="O91" s="142"/>
      <c r="P91" s="120"/>
      <c r="Q91" s="83"/>
      <c r="R91" s="116">
        <f t="shared" si="10"/>
        <v>0</v>
      </c>
      <c r="S91" s="117"/>
      <c r="T91" s="120"/>
      <c r="U91" s="83"/>
      <c r="V91" s="116">
        <f t="shared" si="11"/>
        <v>0</v>
      </c>
      <c r="W91" s="117"/>
      <c r="X91" s="47"/>
      <c r="Y91" s="48"/>
    </row>
    <row r="92" spans="1:25" x14ac:dyDescent="0.7">
      <c r="A92" s="170"/>
      <c r="B92" s="59">
        <v>10</v>
      </c>
      <c r="C92" s="124"/>
      <c r="D92" s="85"/>
      <c r="E92" s="67"/>
      <c r="F92" s="67"/>
      <c r="G92" s="85"/>
      <c r="H92" s="85"/>
      <c r="I92" s="111"/>
      <c r="J92" s="84"/>
      <c r="K92" s="50">
        <f t="shared" si="9"/>
        <v>0</v>
      </c>
      <c r="L92" s="16"/>
      <c r="M92" s="83"/>
      <c r="N92" s="141">
        <f t="shared" si="12"/>
        <v>0</v>
      </c>
      <c r="O92" s="142"/>
      <c r="P92" s="70"/>
      <c r="Q92" s="83"/>
      <c r="R92" s="116">
        <f t="shared" si="10"/>
        <v>0</v>
      </c>
      <c r="S92" s="117"/>
      <c r="T92" s="70"/>
      <c r="U92" s="83"/>
      <c r="V92" s="116">
        <f t="shared" si="11"/>
        <v>0</v>
      </c>
      <c r="W92" s="117"/>
      <c r="X92" s="47"/>
      <c r="Y92" s="48"/>
    </row>
    <row r="93" spans="1:25" x14ac:dyDescent="0.7">
      <c r="A93" s="155" t="s">
        <v>578</v>
      </c>
      <c r="B93" s="156"/>
      <c r="C93" s="156"/>
      <c r="D93" s="157"/>
      <c r="E93" s="125"/>
      <c r="F93" s="125"/>
      <c r="G93" s="125"/>
      <c r="H93" s="125"/>
      <c r="I93" s="125"/>
      <c r="J93" s="125"/>
      <c r="K93" s="125"/>
      <c r="L93" s="3">
        <f t="shared" ref="L93" si="13">SUM(L83:L92)</f>
        <v>0</v>
      </c>
      <c r="M93" s="3">
        <f>SUM(M83:M92)</f>
        <v>0</v>
      </c>
      <c r="N93" s="143">
        <f>SUM(N83:O92)</f>
        <v>0</v>
      </c>
      <c r="O93" s="144"/>
      <c r="P93" s="3">
        <f t="shared" ref="P93:U93" si="14">SUM(P83:P92)</f>
        <v>0</v>
      </c>
      <c r="Q93" s="3">
        <f t="shared" si="14"/>
        <v>0</v>
      </c>
      <c r="R93" s="143">
        <f>SUM(R83:S92)</f>
        <v>0</v>
      </c>
      <c r="S93" s="144"/>
      <c r="T93" s="3">
        <f t="shared" si="14"/>
        <v>0</v>
      </c>
      <c r="U93" s="3">
        <f t="shared" si="14"/>
        <v>0</v>
      </c>
      <c r="V93" s="143">
        <f>SUM(V83:W92)</f>
        <v>0</v>
      </c>
      <c r="W93" s="144"/>
      <c r="X93" s="47"/>
      <c r="Y93" s="48"/>
    </row>
    <row r="94" spans="1:25" x14ac:dyDescent="0.7">
      <c r="A94" s="171" t="s">
        <v>410</v>
      </c>
      <c r="B94" s="172"/>
      <c r="C94" s="172"/>
      <c r="D94" s="173"/>
      <c r="E94" s="123"/>
      <c r="F94" s="123"/>
      <c r="G94" s="123"/>
      <c r="H94" s="123"/>
      <c r="I94" s="123"/>
      <c r="J94" s="123"/>
      <c r="K94" s="123"/>
      <c r="L94" s="71">
        <f>L25+L81</f>
        <v>0</v>
      </c>
      <c r="M94" s="71">
        <f>IFERROR(IF(VLOOKUP($L$4,ข้อมูลหน่วยงาน!$A$3:$I$124,9,0)=$P$11,M25+M81,0),0)</f>
        <v>0</v>
      </c>
      <c r="N94" s="145">
        <f>IFERROR(IF(VLOOKUP($L$4,ข้อมูลหน่วยงาน!$A$3:$I$124,9,0)=$P$11,N25+N81+N93,0),0)</f>
        <v>0</v>
      </c>
      <c r="O94" s="146"/>
      <c r="P94" s="71">
        <f>P25+P81</f>
        <v>25</v>
      </c>
      <c r="Q94" s="71">
        <f>IFERROR(IF(VLOOKUP($L$4,ข้อมูลหน่วยงาน!$A$3:$I$124,9,0)=$P$11,Q25+Q81,0),0)</f>
        <v>0</v>
      </c>
      <c r="R94" s="145">
        <f>IFERROR(IF(VLOOKUP($L$4,ข้อมูลหน่วยงาน!$A$3:$I$124,9,0)=$P$11,R25+R81+R93,0),0)</f>
        <v>0</v>
      </c>
      <c r="S94" s="146"/>
      <c r="T94" s="71">
        <f>T25+T81</f>
        <v>50</v>
      </c>
      <c r="U94" s="71">
        <f>IFERROR(IF(VLOOKUP($L$4,ข้อมูลหน่วยงาน!$A$3:$I$124,9,0)=$T$11,U25+U81,0),0)</f>
        <v>0</v>
      </c>
      <c r="V94" s="145">
        <f>IFERROR(IF(VLOOKUP($L$4,ข้อมูลหน่วยงาน!$A$3:$I$124,9,0)=$T$11,V25+V81+V93,0),0)</f>
        <v>0</v>
      </c>
      <c r="W94" s="146"/>
      <c r="X94" s="47"/>
      <c r="Y94" s="48"/>
    </row>
    <row r="95" spans="1:25" x14ac:dyDescent="0.7">
      <c r="O95" s="72"/>
      <c r="P95" s="72"/>
      <c r="S95" s="72"/>
      <c r="T95" s="72"/>
      <c r="W95" s="72"/>
      <c r="Y95" s="48"/>
    </row>
    <row r="96" spans="1:25" x14ac:dyDescent="0.7">
      <c r="M96" s="73"/>
      <c r="O96" s="73"/>
      <c r="P96" s="73"/>
      <c r="Q96" s="73"/>
      <c r="S96" s="73"/>
      <c r="T96" s="73"/>
      <c r="U96" s="73"/>
      <c r="W96" s="73"/>
      <c r="Y96" s="48"/>
    </row>
    <row r="97" spans="21:21" x14ac:dyDescent="0.7">
      <c r="U97" s="73"/>
    </row>
  </sheetData>
  <sheetProtection password="CF7A" sheet="1" objects="1" scenarios="1"/>
  <mergeCells count="162">
    <mergeCell ref="A94:D94"/>
    <mergeCell ref="N94:O94"/>
    <mergeCell ref="R94:S94"/>
    <mergeCell ref="V94:W94"/>
    <mergeCell ref="N91:O91"/>
    <mergeCell ref="N92:O92"/>
    <mergeCell ref="A93:D93"/>
    <mergeCell ref="N93:O93"/>
    <mergeCell ref="R93:S93"/>
    <mergeCell ref="V93:W93"/>
    <mergeCell ref="V81:W81"/>
    <mergeCell ref="A83:A92"/>
    <mergeCell ref="N83:O83"/>
    <mergeCell ref="N84:O84"/>
    <mergeCell ref="N85:O85"/>
    <mergeCell ref="N86:O86"/>
    <mergeCell ref="N87:O87"/>
    <mergeCell ref="N88:O88"/>
    <mergeCell ref="N89:O89"/>
    <mergeCell ref="N90:O90"/>
    <mergeCell ref="N78:O78"/>
    <mergeCell ref="N79:O79"/>
    <mergeCell ref="N80:O80"/>
    <mergeCell ref="A81:D81"/>
    <mergeCell ref="N81:O81"/>
    <mergeCell ref="R81:S81"/>
    <mergeCell ref="B74:B77"/>
    <mergeCell ref="N74:O74"/>
    <mergeCell ref="P74:P77"/>
    <mergeCell ref="N75:O75"/>
    <mergeCell ref="N76:O76"/>
    <mergeCell ref="N77:O77"/>
    <mergeCell ref="A67:A80"/>
    <mergeCell ref="N70:O70"/>
    <mergeCell ref="N71:O71"/>
    <mergeCell ref="N72:O72"/>
    <mergeCell ref="N73:O73"/>
    <mergeCell ref="T59:T60"/>
    <mergeCell ref="N60:O60"/>
    <mergeCell ref="B61:B63"/>
    <mergeCell ref="N61:O61"/>
    <mergeCell ref="P61:P63"/>
    <mergeCell ref="N62:O62"/>
    <mergeCell ref="N63:O63"/>
    <mergeCell ref="N68:O68"/>
    <mergeCell ref="N69:O69"/>
    <mergeCell ref="B64:B66"/>
    <mergeCell ref="N64:O64"/>
    <mergeCell ref="T64:T66"/>
    <mergeCell ref="N65:O65"/>
    <mergeCell ref="N66:O66"/>
    <mergeCell ref="B67:B69"/>
    <mergeCell ref="N67:O67"/>
    <mergeCell ref="P67:P69"/>
    <mergeCell ref="T67:T69"/>
    <mergeCell ref="T50:T51"/>
    <mergeCell ref="N51:O51"/>
    <mergeCell ref="N52:O52"/>
    <mergeCell ref="B53:B55"/>
    <mergeCell ref="N53:O53"/>
    <mergeCell ref="P53:P55"/>
    <mergeCell ref="T53:T55"/>
    <mergeCell ref="N54:O54"/>
    <mergeCell ref="N55:O55"/>
    <mergeCell ref="N46:O46"/>
    <mergeCell ref="A47:A66"/>
    <mergeCell ref="N47:O47"/>
    <mergeCell ref="N48:O48"/>
    <mergeCell ref="N49:O49"/>
    <mergeCell ref="N50:O50"/>
    <mergeCell ref="N56:O56"/>
    <mergeCell ref="N57:O57"/>
    <mergeCell ref="P50:P51"/>
    <mergeCell ref="N58:O58"/>
    <mergeCell ref="B59:B60"/>
    <mergeCell ref="N59:O59"/>
    <mergeCell ref="A25:D25"/>
    <mergeCell ref="N25:O25"/>
    <mergeCell ref="R25:S25"/>
    <mergeCell ref="V25:W25"/>
    <mergeCell ref="A27:A46"/>
    <mergeCell ref="N27:O27"/>
    <mergeCell ref="N28:O28"/>
    <mergeCell ref="N29:O29"/>
    <mergeCell ref="N30:O30"/>
    <mergeCell ref="N31:O31"/>
    <mergeCell ref="N38:O38"/>
    <mergeCell ref="N39:O39"/>
    <mergeCell ref="N40:O40"/>
    <mergeCell ref="N41:O41"/>
    <mergeCell ref="N42:O42"/>
    <mergeCell ref="N43:O43"/>
    <mergeCell ref="N32:O32"/>
    <mergeCell ref="N33:O33"/>
    <mergeCell ref="N34:O34"/>
    <mergeCell ref="N35:O35"/>
    <mergeCell ref="N36:O36"/>
    <mergeCell ref="N37:O37"/>
    <mergeCell ref="N44:O44"/>
    <mergeCell ref="N45:O45"/>
    <mergeCell ref="T18:T19"/>
    <mergeCell ref="N19:O19"/>
    <mergeCell ref="N20:O20"/>
    <mergeCell ref="B21:B24"/>
    <mergeCell ref="L21:L23"/>
    <mergeCell ref="N21:O21"/>
    <mergeCell ref="P21:P23"/>
    <mergeCell ref="T21:T23"/>
    <mergeCell ref="N22:O22"/>
    <mergeCell ref="N23:O23"/>
    <mergeCell ref="A15:A24"/>
    <mergeCell ref="N15:O15"/>
    <mergeCell ref="B16:B17"/>
    <mergeCell ref="N16:O16"/>
    <mergeCell ref="P16:P17"/>
    <mergeCell ref="N17:O17"/>
    <mergeCell ref="B18:B20"/>
    <mergeCell ref="N18:O18"/>
    <mergeCell ref="P18:P19"/>
    <mergeCell ref="N24:O24"/>
    <mergeCell ref="P11:S11"/>
    <mergeCell ref="T11:W11"/>
    <mergeCell ref="G12:G13"/>
    <mergeCell ref="H12:H13"/>
    <mergeCell ref="I12:I13"/>
    <mergeCell ref="J12:J13"/>
    <mergeCell ref="K12:K13"/>
    <mergeCell ref="L12:L13"/>
    <mergeCell ref="M12:O12"/>
    <mergeCell ref="P12:P13"/>
    <mergeCell ref="Q12:S12"/>
    <mergeCell ref="T12:T13"/>
    <mergeCell ref="U12:W12"/>
    <mergeCell ref="N13:O13"/>
    <mergeCell ref="R13:S13"/>
    <mergeCell ref="V13:W13"/>
    <mergeCell ref="J7:K7"/>
    <mergeCell ref="L7:M7"/>
    <mergeCell ref="J8:K8"/>
    <mergeCell ref="L8:M8"/>
    <mergeCell ref="A11:A13"/>
    <mergeCell ref="B11:B13"/>
    <mergeCell ref="C11:C13"/>
    <mergeCell ref="D11:D13"/>
    <mergeCell ref="E11:E13"/>
    <mergeCell ref="F11:F13"/>
    <mergeCell ref="G11:H11"/>
    <mergeCell ref="I11:K11"/>
    <mergeCell ref="L11:O11"/>
    <mergeCell ref="J5:K5"/>
    <mergeCell ref="L5:M5"/>
    <mergeCell ref="O5:Q5"/>
    <mergeCell ref="R5:S5"/>
    <mergeCell ref="J6:K6"/>
    <mergeCell ref="L6:M6"/>
    <mergeCell ref="A1:W1"/>
    <mergeCell ref="J3:M3"/>
    <mergeCell ref="O3:S3"/>
    <mergeCell ref="J4:K4"/>
    <mergeCell ref="L4:M4"/>
    <mergeCell ref="O4:Q4"/>
    <mergeCell ref="R4:S4"/>
  </mergeCells>
  <conditionalFormatting sqref="J15:J24 J27:J80 J83:J92">
    <cfRule type="expression" dxfId="2" priority="7">
      <formula>I15="รายเดือน"</formula>
    </cfRule>
  </conditionalFormatting>
  <dataValidations count="4">
    <dataValidation type="whole" allowBlank="1" showInputMessage="1" showErrorMessage="1" error="โปรดระบุจำนวนเดือนที่คาดว่าจะเช่าใช้งานในช่วงตัวเลขระหว่าง 0 ถึง 12" sqref="J15:J24 J27:J80 J83:J92" xr:uid="{0FED4F52-7A37-4502-913C-33207A471845}">
      <formula1>0</formula1>
      <formula2>12</formula2>
    </dataValidation>
    <dataValidation type="list" allowBlank="1" showInputMessage="1" showErrorMessage="1" sqref="I15 I31:I35 I39:I46 I50:I56 I61:I80 I83:I92" xr:uid="{BC755051-B0FF-4960-8275-CC0437AF40DB}">
      <formula1>"รายปี,รายเดือน"</formula1>
    </dataValidation>
    <dataValidation type="whole" allowBlank="1" showInputMessage="1" showErrorMessage="1" error="กรุณาระบุข้อมูลในช่วง 0 ถึง 100 เท่านั้น" sqref="M29:M30 U29:U30 Q29:Q30" xr:uid="{25BDFB7A-6F4E-4CF4-8538-20057C404A2F}">
      <formula1>0</formula1>
      <formula2>100</formula2>
    </dataValidation>
    <dataValidation type="whole" allowBlank="1" showInputMessage="1" showErrorMessage="1" error="กรุณาระบุข้อมูลในช่วง 0 ถึง 10 เท่านั้น" sqref="M15:M24 M31:M80 M27:M28 Q27:Q28 U27:U28 U15:U24 Q83:Q92 M83:M92 U31:U80 Q15:Q24 Q31:Q80 U83:U92" xr:uid="{536D8155-D2B6-40DE-844E-B344D7A496C6}">
      <formula1>0</formula1>
      <formula2>10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59" fitToHeight="0" orientation="landscape" r:id="rId1"/>
  <headerFooter>
    <oddHeader>&amp;R&amp;"TH SarabunPSK,ธรรมดา"&amp;14แบบฟอร์ม 2</oddHeader>
    <oddFooter>&amp;C&amp;"TH SarabunPSK,ธรรมดา"&amp;14หน้าที่ &amp;P/&amp;N</oddFooter>
  </headerFooter>
  <rowBreaks count="3" manualBreakCount="3">
    <brk id="25" max="22" man="1"/>
    <brk id="46" max="22" man="1"/>
    <brk id="66" max="2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B863C242-DCF0-4E49-A098-27E081FB9FCF}">
            <xm:f>VLOOKUP($L$4,ข้อมูลหน่วยงาน!$A$3:$I$124,9,0)=$P$11</xm:f>
            <x14:dxf>
              <fill>
                <patternFill>
                  <bgColor rgb="FFFFFF00"/>
                </patternFill>
              </fill>
            </x14:dxf>
          </x14:cfRule>
          <xm:sqref>I15 M15:M24 Q15:Q24 M27:M80 Q27:Q80 M83:M92 Q83:Q92 I31:I35 I39:I46 I50:I56 I61:I80 I83:I92 D83:D92</xm:sqref>
        </x14:conditionalFormatting>
        <x14:conditionalFormatting xmlns:xm="http://schemas.microsoft.com/office/excel/2006/main">
          <x14:cfRule type="expression" priority="9" id="{2366CF3E-E9D6-462B-9BE1-039E13A2D2D7}">
            <xm:f>VLOOKUP($L$4,ข้อมูลหน่วยงาน!$A$3:$I$124,9,0)=$T$11</xm:f>
            <x14:dxf>
              <fill>
                <patternFill>
                  <bgColor rgb="FFFFFF00"/>
                </patternFill>
              </fill>
            </x14:dxf>
          </x14:cfRule>
          <xm:sqref>U15:U24 U27:U80 U83:U92 I15 I31:I35 I39:I46 I50:I56 I61:I80 I83:I92 D83:D92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6</vt:i4>
      </vt:variant>
    </vt:vector>
  </HeadingPairs>
  <TitlesOfParts>
    <vt:vector size="11" baseType="lpstr">
      <vt:lpstr>ข้อมูลเครื่องจักร</vt:lpstr>
      <vt:lpstr>ข้อมูลหน่วยงาน</vt:lpstr>
      <vt:lpstr>หน้าสรุป</vt:lpstr>
      <vt:lpstr>สทล.</vt:lpstr>
      <vt:lpstr>ขท. (1)</vt:lpstr>
      <vt:lpstr>'ขท. (1)'!Print_Area</vt:lpstr>
      <vt:lpstr>สทล.!Print_Area</vt:lpstr>
      <vt:lpstr>หน้าสรุป!Print_Area</vt:lpstr>
      <vt:lpstr>'ขท. (1)'!Print_Titles</vt:lpstr>
      <vt:lpstr>สทล.!Print_Titles</vt:lpstr>
      <vt:lpstr>หน้าสรุป!Print_Titles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woramit promkaewngam</dc:creator>
  <cp:lastModifiedBy>USER</cp:lastModifiedBy>
  <cp:lastPrinted>2022-03-24T09:24:13Z</cp:lastPrinted>
  <dcterms:created xsi:type="dcterms:W3CDTF">2021-11-04T02:09:17Z</dcterms:created>
  <dcterms:modified xsi:type="dcterms:W3CDTF">2022-03-25T03:58:57Z</dcterms:modified>
</cp:coreProperties>
</file>