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.เกษตร\"/>
    </mc:Choice>
  </mc:AlternateContent>
  <bookViews>
    <workbookView xWindow="0" yWindow="0" windowWidth="28770" windowHeight="12195" activeTab="1"/>
  </bookViews>
  <sheets>
    <sheet name="สรุป-ดำเนินการเอง" sheetId="1" r:id="rId1"/>
    <sheet name="รายละเอียด -ดำเนินการเอง" sheetId="2" r:id="rId2"/>
  </sheets>
  <externalReferences>
    <externalReference r:id="rId3"/>
    <externalReference r:id="rId4"/>
  </externalReferences>
  <definedNames>
    <definedName name="Exten1">[2]Form1!$A$211</definedName>
    <definedName name="Exten2">[2]Form1!$A$212</definedName>
    <definedName name="Exten3">[2]Form1!$A$213</definedName>
    <definedName name="Exten4">[2]Form1!$A$214</definedName>
    <definedName name="MixType">[2]Form1!$A$46</definedName>
    <definedName name="_xlnm.Print_Area" localSheetId="1">'รายละเอียด -ดำเนินการเอง'!$A$1:$X$22</definedName>
    <definedName name="_xlnm.Print_Area" localSheetId="0">'สรุป-ดำเนินการเอง'!$A$1:$N$28</definedName>
    <definedName name="RainIndex">[2]Form1!$DU$5</definedName>
    <definedName name="Stick1">[2]Form1!$O$169</definedName>
    <definedName name="Stick2">[2]Form1!$O$170</definedName>
    <definedName name="Stick3">[2]Form1!$O$171</definedName>
    <definedName name="Stick4">[2]Form1!$O$172</definedName>
    <definedName name="StickerType">[2]Form1!$O$173:$O$175</definedName>
    <definedName name="TypeOfWork">[2]Form1!$A$5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2" l="1"/>
  <c r="K17" i="2"/>
  <c r="I17" i="2"/>
  <c r="W16" i="2"/>
  <c r="K16" i="2"/>
  <c r="I16" i="2"/>
  <c r="K15" i="2"/>
  <c r="I15" i="2"/>
  <c r="W15" i="2" s="1"/>
  <c r="L14" i="2"/>
  <c r="I14" i="2"/>
  <c r="W14" i="2" s="1"/>
  <c r="W13" i="2"/>
  <c r="T13" i="2"/>
  <c r="K13" i="2"/>
  <c r="I13" i="2"/>
  <c r="W12" i="2"/>
  <c r="T12" i="2"/>
  <c r="K12" i="2"/>
  <c r="I12" i="2"/>
  <c r="W11" i="2"/>
  <c r="P11" i="2"/>
  <c r="K11" i="2"/>
  <c r="I11" i="2"/>
  <c r="W10" i="2"/>
  <c r="P10" i="2"/>
  <c r="I10" i="2"/>
  <c r="W9" i="2"/>
  <c r="K9" i="2"/>
  <c r="K18" i="2" s="1"/>
  <c r="I9" i="2"/>
  <c r="I8" i="2"/>
  <c r="W8" i="2" s="1"/>
  <c r="W7" i="2"/>
  <c r="I7" i="2"/>
  <c r="K12" i="1"/>
  <c r="K11" i="1"/>
  <c r="K10" i="1"/>
  <c r="K9" i="1"/>
  <c r="M17" i="1" s="1"/>
  <c r="M19" i="1" s="1"/>
  <c r="A19" i="1" s="1"/>
  <c r="W18" i="2" l="1"/>
  <c r="I18" i="2"/>
</calcChain>
</file>

<file path=xl/sharedStrings.xml><?xml version="1.0" encoding="utf-8"?>
<sst xmlns="http://schemas.openxmlformats.org/spreadsheetml/2006/main" count="84" uniqueCount="63">
  <si>
    <t>งานดำเนินการเอง</t>
  </si>
  <si>
    <r>
      <rPr>
        <b/>
        <sz val="16"/>
        <rFont val="TH SarabunPSK"/>
        <family val="2"/>
      </rPr>
      <t>ทางหลวงหมายเลข</t>
    </r>
    <r>
      <rPr>
        <sz val="16"/>
        <rFont val="TH SarabunPSK"/>
        <family val="2"/>
      </rPr>
      <t xml:space="preserve">.....323..... </t>
    </r>
    <r>
      <rPr>
        <b/>
        <sz val="16"/>
        <rFont val="TH SarabunPSK"/>
        <family val="2"/>
      </rPr>
      <t>ตอน</t>
    </r>
    <r>
      <rPr>
        <sz val="16"/>
        <rFont val="TH SarabunPSK"/>
        <family val="2"/>
      </rPr>
      <t xml:space="preserve">  ...........ท่าขนุน - ด่านเจดีย์สามองค์................</t>
    </r>
  </si>
  <si>
    <r>
      <t xml:space="preserve">ระหว่าง กม.  </t>
    </r>
    <r>
      <rPr>
        <sz val="16"/>
        <rFont val="TH SarabunPSK"/>
        <family val="2"/>
      </rPr>
      <t>..........263+500- กม.263+500 ด้านซ้ายทาง..........</t>
    </r>
  </si>
  <si>
    <r>
      <t xml:space="preserve">หน่วยงาน </t>
    </r>
    <r>
      <rPr>
        <sz val="16"/>
        <rFont val="TH SarabunPSK"/>
        <family val="2"/>
      </rPr>
      <t>........แขวงทางหลวงกาญจนบุรี.............</t>
    </r>
    <r>
      <rPr>
        <b/>
        <sz val="16"/>
        <rFont val="TH SarabunPSK"/>
        <family val="2"/>
      </rPr>
      <t xml:space="preserve"> สทล.  </t>
    </r>
    <r>
      <rPr>
        <sz val="16"/>
        <rFont val="TH SarabunPSK"/>
        <family val="2"/>
      </rPr>
      <t>.............12.........</t>
    </r>
  </si>
  <si>
    <r>
      <rPr>
        <b/>
        <sz val="16"/>
        <rFont val="TH SarabunPSK"/>
        <family val="2"/>
      </rPr>
      <t xml:space="preserve">น้ำมันดีเซลหน้าปั้ม  ปตท. จังหวัด </t>
    </r>
    <r>
      <rPr>
        <sz val="16"/>
        <rFont val="TH SarabunPSK"/>
        <family val="2"/>
      </rPr>
      <t>......กาญจนบุรี......</t>
    </r>
    <r>
      <rPr>
        <b/>
        <sz val="16"/>
        <rFont val="TH SarabunPSK"/>
        <family val="2"/>
      </rPr>
      <t>.ราคา .</t>
    </r>
    <r>
      <rPr>
        <sz val="16"/>
        <rFont val="TH SarabunPSK"/>
        <family val="2"/>
      </rPr>
      <t xml:space="preserve">.....29.29...... </t>
    </r>
    <r>
      <rPr>
        <b/>
        <sz val="16"/>
        <rFont val="TH SarabunPSK"/>
        <family val="2"/>
      </rPr>
      <t>บาท/ลิตร วันที่</t>
    </r>
    <r>
      <rPr>
        <sz val="16"/>
        <rFont val="TH SarabunPSK"/>
        <family val="2"/>
      </rPr>
      <t xml:space="preserve">.......24 กรกฏาคม 2561........ </t>
    </r>
  </si>
  <si>
    <t>ลำดับที่</t>
  </si>
  <si>
    <t>รายการ</t>
  </si>
  <si>
    <t>รวมเป็นเงิน</t>
  </si>
  <si>
    <t>หมายเหตุ</t>
  </si>
  <si>
    <t>( บาท)</t>
  </si>
  <si>
    <t>หมวดวัสดุ</t>
  </si>
  <si>
    <t xml:space="preserve">หมวดค่าตอบแทน/ล่วงเวลา
</t>
  </si>
  <si>
    <t>หมวดค่าเช่าเครื่องจักร</t>
  </si>
  <si>
    <t xml:space="preserve">หมวด ค่าเชื้อเพลิง
</t>
  </si>
  <si>
    <t>อื่นๆ...........</t>
  </si>
  <si>
    <t xml:space="preserve">  รวม</t>
  </si>
  <si>
    <t>บาท</t>
  </si>
  <si>
    <t>ปรับลด</t>
  </si>
  <si>
    <t>ยอดสุทธิ</t>
  </si>
  <si>
    <t>ผู้ประมาณราคา</t>
  </si>
  <si>
    <t>...............................................................................................</t>
  </si>
  <si>
    <t>(………………………………………………..)</t>
  </si>
  <si>
    <t>หัวหน้าฝ่ายแผนงาน / รองฝ่ายวิศวกรรม</t>
  </si>
  <si>
    <t>ตำแหน่ง</t>
  </si>
  <si>
    <t>รับรองความถูกต้อง</t>
  </si>
  <si>
    <t>ผู้อำนวยการแขวงทางหลวง</t>
  </si>
  <si>
    <t>สรุปรายละเอียดราคาประมาณ  การกิจกรรมแก้ไขปัญหาการสัญจรเร่งด่วน  ปีงบประมาณ......................</t>
  </si>
  <si>
    <r>
      <t>รายการปริมาณงานและราคา กิจกรรมแก้ไขปัญหาการสัญจรเร่งด่วน ปีงบประมาณ</t>
    </r>
    <r>
      <rPr>
        <sz val="20"/>
        <rFont val="TH SarabunPSK"/>
        <family val="2"/>
      </rPr>
      <t>......................</t>
    </r>
  </si>
  <si>
    <r>
      <rPr>
        <b/>
        <sz val="18"/>
        <rFont val="TH SarabunPSK"/>
        <family val="2"/>
      </rPr>
      <t>ทางหลวงหมายเลข</t>
    </r>
    <r>
      <rPr>
        <sz val="18"/>
        <rFont val="TH SarabunPSK"/>
        <family val="2"/>
      </rPr>
      <t xml:space="preserve">....................................323............................................ </t>
    </r>
    <r>
      <rPr>
        <b/>
        <sz val="18"/>
        <rFont val="TH SarabunPSK"/>
        <family val="2"/>
      </rPr>
      <t>ตอน</t>
    </r>
    <r>
      <rPr>
        <sz val="18"/>
        <rFont val="TH SarabunPSK"/>
        <family val="2"/>
      </rPr>
      <t xml:space="preserve">  ..........................ท่าขนุน - ด่านเจดีย์สามองค์...........................................................................................................</t>
    </r>
  </si>
  <si>
    <r>
      <t xml:space="preserve">ระหว่าง กม.  </t>
    </r>
    <r>
      <rPr>
        <sz val="18"/>
        <rFont val="TH SarabunPSK"/>
        <family val="2"/>
      </rPr>
      <t>................................263+500- กม.263+500 ด้านซ้ายทาง..............................................................</t>
    </r>
    <r>
      <rPr>
        <b/>
        <sz val="18"/>
        <rFont val="TH SarabunPSK"/>
        <family val="2"/>
      </rPr>
      <t>ดำเนินการพื้นที่จังหวัด</t>
    </r>
    <r>
      <rPr>
        <sz val="18"/>
        <rFont val="TH SarabunPSK"/>
        <family val="2"/>
      </rPr>
      <t>.............................กาญจนบุรี.............................</t>
    </r>
  </si>
  <si>
    <r>
      <t xml:space="preserve">หน่วยงาน </t>
    </r>
    <r>
      <rPr>
        <sz val="18"/>
        <rFont val="TH SarabunPSK"/>
        <family val="2"/>
      </rPr>
      <t xml:space="preserve">...............แขวงทางหลวงกาญจนบุรี...................... </t>
    </r>
    <r>
      <rPr>
        <b/>
        <sz val="18"/>
        <rFont val="TH SarabunPSK"/>
        <family val="2"/>
      </rPr>
      <t xml:space="preserve">สทล. </t>
    </r>
    <r>
      <rPr>
        <sz val="18"/>
        <rFont val="TH SarabunPSK"/>
        <family val="2"/>
      </rPr>
      <t xml:space="preserve"> ...........12..........</t>
    </r>
    <r>
      <rPr>
        <b/>
        <sz val="18"/>
        <rFont val="TH SarabunPSK"/>
        <family val="2"/>
      </rPr>
      <t>น้ำมันดีเซลหน้าปั้ม  ปตท. จังหวัด</t>
    </r>
    <r>
      <rPr>
        <sz val="18"/>
        <rFont val="TH SarabunPSK"/>
        <family val="2"/>
      </rPr>
      <t xml:space="preserve"> ......กาญจนบุรี.....</t>
    </r>
    <r>
      <rPr>
        <b/>
        <sz val="18"/>
        <rFont val="TH SarabunPSK"/>
        <family val="2"/>
      </rPr>
      <t>ราคา</t>
    </r>
    <r>
      <rPr>
        <sz val="18"/>
        <rFont val="TH SarabunPSK"/>
        <family val="2"/>
      </rPr>
      <t xml:space="preserve"> ......29.29........... </t>
    </r>
    <r>
      <rPr>
        <b/>
        <sz val="18"/>
        <rFont val="TH SarabunPSK"/>
        <family val="2"/>
      </rPr>
      <t>บาท/ลิตร วันที่</t>
    </r>
    <r>
      <rPr>
        <sz val="18"/>
        <rFont val="TH SarabunPSK"/>
        <family val="2"/>
      </rPr>
      <t xml:space="preserve">......24 กรกฏาคม 2561....... </t>
    </r>
  </si>
  <si>
    <t>จำนวน</t>
  </si>
  <si>
    <t>หน่วย</t>
  </si>
  <si>
    <t>ค่าวัสดุ (รวมภาษี)</t>
  </si>
  <si>
    <t>ค่าตอบแทน/ล่วงเวลา</t>
  </si>
  <si>
    <t>ค่าเช่าเครื่องจักร</t>
  </si>
  <si>
    <t>ค่าเชื้อเพลิง</t>
  </si>
  <si>
    <t>อื่นๆ</t>
  </si>
  <si>
    <t>รวม</t>
  </si>
  <si>
    <t>ราคาต่อหน่วย</t>
  </si>
  <si>
    <t>จำนวนเงิน</t>
  </si>
  <si>
    <t>ค่าเบี้ยเลี้ยง</t>
  </si>
  <si>
    <t>วัน</t>
  </si>
  <si>
    <t>ราคาต่อวัน</t>
  </si>
  <si>
    <t>จำนวนวัน</t>
  </si>
  <si>
    <t>จำนวน (ลิตร/วัน)</t>
  </si>
  <si>
    <t>ราคา(บาท/ลิตร)</t>
  </si>
  <si>
    <t>งาน R.C DITCH LING TYPE II</t>
  </si>
  <si>
    <t>ตร.ม</t>
  </si>
  <si>
    <t>ทรายหยาบ</t>
  </si>
  <si>
    <t>ลบ.ม.</t>
  </si>
  <si>
    <t xml:space="preserve">กระสอบทราย </t>
  </si>
  <si>
    <t>ถุง</t>
  </si>
  <si>
    <t>รถขุดไฮโดรลิคล้อยาง (รหัส82-6106-10-0)</t>
  </si>
  <si>
    <t>คัน</t>
  </si>
  <si>
    <t>รถแทรคเตอร์ตีนตะขาบ (รหัส83-6162-97-2)</t>
  </si>
  <si>
    <t>ค่าน้ำมันรถขุดไฮโดรลิคล้อยาง (รหัส82-6106-10-0)</t>
  </si>
  <si>
    <t>ค่าน้ำมันรถแทรคเตอร์ตีนตะขาบ (รหัส 83-6162-97-2)</t>
  </si>
  <si>
    <t>คน</t>
  </si>
  <si>
    <t>วันธรรมดา</t>
  </si>
  <si>
    <t xml:space="preserve">                                                                                                                               (ลงชื่อ)........................................ผู้ประมาณราคา</t>
  </si>
  <si>
    <t xml:space="preserve">                                                                                                                          (......................................... )</t>
  </si>
  <si>
    <t xml:space="preserve">                                                                                                                                                        ..............................................ตำแหน่ง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</si>
</sst>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4"/>
      <color rgb="FF3333FF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8"/>
      <name val="Wingdings 2"/>
      <family val="1"/>
      <charset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164" fontId="2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3" fontId="4" fillId="0" borderId="10" xfId="1" applyNumberFormat="1" applyFont="1" applyFill="1" applyBorder="1" applyAlignment="1">
      <alignment horizontal="center"/>
    </xf>
    <xf numFmtId="43" fontId="4" fillId="0" borderId="1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43" fontId="4" fillId="0" borderId="13" xfId="1" applyNumberFormat="1" applyFont="1" applyFill="1" applyBorder="1" applyAlignment="1">
      <alignment horizontal="center"/>
    </xf>
    <xf numFmtId="43" fontId="4" fillId="0" borderId="14" xfId="1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0" fontId="6" fillId="0" borderId="16" xfId="0" applyNumberFormat="1" applyFont="1" applyFill="1" applyBorder="1" applyAlignment="1">
      <alignment horizontal="center" vertical="center"/>
    </xf>
    <xf numFmtId="10" fontId="6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0" borderId="21" xfId="0" applyNumberFormat="1" applyFont="1" applyFill="1" applyBorder="1" applyAlignment="1">
      <alignment horizontal="center" vertical="center"/>
    </xf>
    <xf numFmtId="43" fontId="7" fillId="0" borderId="13" xfId="0" applyNumberFormat="1" applyFont="1" applyFill="1" applyBorder="1" applyAlignment="1">
      <alignment horizontal="center"/>
    </xf>
    <xf numFmtId="43" fontId="7" fillId="0" borderId="1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8" xfId="0" applyFont="1" applyFill="1" applyBorder="1"/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/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0" fontId="5" fillId="0" borderId="24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43" fontId="4" fillId="0" borderId="3" xfId="1" applyFont="1" applyFill="1" applyBorder="1" applyAlignment="1"/>
    <xf numFmtId="43" fontId="4" fillId="0" borderId="5" xfId="1" applyFont="1" applyFill="1" applyBorder="1" applyAlignment="1"/>
    <xf numFmtId="0" fontId="4" fillId="0" borderId="2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43" fontId="4" fillId="0" borderId="26" xfId="1" applyFont="1" applyFill="1" applyBorder="1" applyAlignment="1"/>
    <xf numFmtId="43" fontId="4" fillId="0" borderId="27" xfId="1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43" fontId="4" fillId="0" borderId="7" xfId="1" applyFont="1" applyFill="1" applyBorder="1" applyAlignment="1"/>
    <xf numFmtId="43" fontId="4" fillId="0" borderId="8" xfId="1" applyFont="1" applyFill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3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64" fontId="7" fillId="0" borderId="0" xfId="1" applyNumberFormat="1" applyFont="1"/>
    <xf numFmtId="0" fontId="7" fillId="0" borderId="0" xfId="0" applyFont="1" applyAlignment="1">
      <alignment horizontal="center"/>
    </xf>
    <xf numFmtId="164" fontId="4" fillId="0" borderId="0" xfId="1" applyNumberFormat="1" applyFont="1"/>
    <xf numFmtId="0" fontId="1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3" fillId="0" borderId="0" xfId="0" applyFont="1" applyBorder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164" fontId="14" fillId="0" borderId="0" xfId="1" applyNumberFormat="1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64" fontId="3" fillId="0" borderId="28" xfId="1" applyNumberFormat="1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43" fontId="3" fillId="0" borderId="33" xfId="1" applyFont="1" applyFill="1" applyBorder="1" applyAlignment="1" applyProtection="1">
      <alignment horizontal="center"/>
    </xf>
    <xf numFmtId="43" fontId="3" fillId="0" borderId="34" xfId="1" applyFont="1" applyFill="1" applyBorder="1" applyAlignment="1" applyProtection="1">
      <alignment horizontal="center"/>
    </xf>
    <xf numFmtId="43" fontId="3" fillId="0" borderId="35" xfId="1" applyFont="1" applyFill="1" applyBorder="1" applyAlignment="1" applyProtection="1">
      <alignment horizontal="center"/>
    </xf>
    <xf numFmtId="43" fontId="3" fillId="0" borderId="36" xfId="1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164" fontId="3" fillId="0" borderId="37" xfId="1" applyNumberFormat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43" fontId="3" fillId="0" borderId="42" xfId="1" applyFont="1" applyFill="1" applyBorder="1" applyAlignment="1" applyProtection="1">
      <alignment horizontal="center" vertical="center" wrapText="1"/>
    </xf>
    <xf numFmtId="43" fontId="3" fillId="0" borderId="43" xfId="1" applyFont="1" applyFill="1" applyBorder="1" applyAlignment="1" applyProtection="1">
      <alignment horizontal="center" vertical="center" wrapText="1"/>
    </xf>
    <xf numFmtId="43" fontId="3" fillId="0" borderId="44" xfId="1" applyFont="1" applyFill="1" applyBorder="1" applyAlignment="1" applyProtection="1">
      <alignment horizontal="center" vertical="center" wrapText="1"/>
    </xf>
    <xf numFmtId="43" fontId="3" fillId="0" borderId="45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47" xfId="0" applyFont="1" applyFill="1" applyBorder="1" applyAlignment="1" applyProtection="1">
      <alignment horizontal="left" vertical="center" wrapText="1"/>
    </xf>
    <xf numFmtId="164" fontId="7" fillId="0" borderId="48" xfId="1" applyNumberFormat="1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43" fontId="7" fillId="0" borderId="48" xfId="1" applyFont="1" applyFill="1" applyBorder="1" applyAlignment="1" applyProtection="1">
      <alignment horizontal="center"/>
    </xf>
    <xf numFmtId="43" fontId="7" fillId="2" borderId="49" xfId="1" applyFont="1" applyFill="1" applyBorder="1" applyAlignment="1" applyProtection="1">
      <alignment horizontal="center"/>
    </xf>
    <xf numFmtId="43" fontId="7" fillId="2" borderId="46" xfId="1" applyFont="1" applyFill="1" applyBorder="1" applyAlignment="1" applyProtection="1">
      <alignment horizontal="center"/>
    </xf>
    <xf numFmtId="43" fontId="7" fillId="2" borderId="17" xfId="1" applyFont="1" applyFill="1" applyBorder="1" applyAlignment="1" applyProtection="1">
      <alignment horizontal="center"/>
    </xf>
    <xf numFmtId="43" fontId="7" fillId="2" borderId="48" xfId="1" applyFont="1" applyFill="1" applyBorder="1" applyAlignment="1" applyProtection="1">
      <alignment horizontal="center"/>
    </xf>
    <xf numFmtId="43" fontId="7" fillId="2" borderId="21" xfId="1" applyFont="1" applyFill="1" applyBorder="1" applyProtection="1"/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50" xfId="0" applyFont="1" applyFill="1" applyBorder="1" applyAlignment="1" applyProtection="1">
      <alignment horizontal="left" vertical="center" wrapText="1"/>
    </xf>
    <xf numFmtId="43" fontId="7" fillId="2" borderId="51" xfId="1" applyFont="1" applyFill="1" applyBorder="1" applyAlignment="1" applyProtection="1">
      <alignment horizontal="center"/>
    </xf>
    <xf numFmtId="43" fontId="7" fillId="2" borderId="18" xfId="1" applyFont="1" applyFill="1" applyBorder="1" applyAlignment="1" applyProtection="1">
      <alignment horizontal="center"/>
    </xf>
    <xf numFmtId="43" fontId="7" fillId="2" borderId="52" xfId="1" applyFont="1" applyFill="1" applyBorder="1" applyAlignment="1" applyProtection="1">
      <alignment horizontal="center"/>
    </xf>
    <xf numFmtId="43" fontId="7" fillId="2" borderId="14" xfId="1" applyFont="1" applyFill="1" applyBorder="1" applyProtection="1"/>
    <xf numFmtId="164" fontId="7" fillId="0" borderId="52" xfId="1" applyNumberFormat="1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43" fontId="7" fillId="0" borderId="52" xfId="1" applyFont="1" applyFill="1" applyBorder="1" applyAlignment="1" applyProtection="1">
      <alignment horizontal="center"/>
    </xf>
    <xf numFmtId="164" fontId="3" fillId="0" borderId="46" xfId="1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wrapText="1"/>
    </xf>
    <xf numFmtId="164" fontId="3" fillId="0" borderId="48" xfId="1" applyNumberFormat="1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43" fontId="3" fillId="0" borderId="48" xfId="1" applyFont="1" applyFill="1" applyBorder="1" applyAlignment="1" applyProtection="1">
      <alignment horizontal="center"/>
    </xf>
    <xf numFmtId="43" fontId="3" fillId="2" borderId="46" xfId="1" applyFont="1" applyFill="1" applyBorder="1" applyAlignment="1" applyProtection="1">
      <alignment horizontal="center"/>
    </xf>
    <xf numFmtId="164" fontId="7" fillId="0" borderId="53" xfId="1" applyNumberFormat="1" applyFont="1" applyFill="1" applyBorder="1" applyAlignment="1" applyProtection="1">
      <alignment horizontal="center"/>
    </xf>
    <xf numFmtId="164" fontId="7" fillId="0" borderId="54" xfId="1" applyNumberFormat="1" applyFon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57" xfId="0" applyFont="1" applyFill="1" applyBorder="1" applyAlignment="1" applyProtection="1">
      <alignment horizontal="left" vertical="center" wrapText="1"/>
    </xf>
    <xf numFmtId="164" fontId="7" fillId="0" borderId="58" xfId="1" applyNumberFormat="1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43" fontId="7" fillId="0" borderId="58" xfId="1" applyFont="1" applyFill="1" applyBorder="1" applyAlignment="1" applyProtection="1">
      <alignment horizontal="center"/>
    </xf>
    <xf numFmtId="43" fontId="7" fillId="2" borderId="59" xfId="1" applyFont="1" applyFill="1" applyBorder="1" applyAlignment="1" applyProtection="1">
      <alignment horizontal="center"/>
    </xf>
    <xf numFmtId="43" fontId="7" fillId="2" borderId="58" xfId="1" applyFont="1" applyFill="1" applyBorder="1" applyAlignment="1" applyProtection="1">
      <alignment horizontal="center"/>
    </xf>
    <xf numFmtId="43" fontId="7" fillId="2" borderId="60" xfId="1" applyFont="1" applyFill="1" applyBorder="1" applyAlignment="1" applyProtection="1">
      <alignment horizontal="center"/>
    </xf>
    <xf numFmtId="43" fontId="7" fillId="2" borderId="61" xfId="1" applyFont="1" applyFill="1" applyBorder="1" applyProtection="1"/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vertical="center"/>
    </xf>
    <xf numFmtId="43" fontId="3" fillId="2" borderId="65" xfId="1" applyFont="1" applyFill="1" applyBorder="1" applyAlignment="1" applyProtection="1">
      <alignment horizontal="center"/>
    </xf>
    <xf numFmtId="43" fontId="3" fillId="2" borderId="64" xfId="1" applyFont="1" applyFill="1" applyBorder="1" applyAlignment="1" applyProtection="1">
      <alignment horizontal="center"/>
    </xf>
    <xf numFmtId="43" fontId="3" fillId="2" borderId="66" xfId="1" applyFont="1" applyFill="1" applyBorder="1" applyAlignment="1" applyProtection="1">
      <alignment horizontal="center"/>
    </xf>
    <xf numFmtId="43" fontId="3" fillId="2" borderId="67" xfId="1" applyFont="1" applyFill="1" applyBorder="1" applyAlignment="1" applyProtection="1">
      <alignment horizontal="center"/>
    </xf>
    <xf numFmtId="43" fontId="3" fillId="2" borderId="68" xfId="1" applyFont="1" applyFill="1" applyBorder="1" applyAlignment="1" applyProtection="1">
      <alignment horizontal="center"/>
    </xf>
    <xf numFmtId="0" fontId="3" fillId="0" borderId="65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43" fontId="3" fillId="0" borderId="0" xfId="1" applyFont="1" applyBorder="1" applyAlignment="1" applyProtection="1">
      <alignment horizontal="center"/>
    </xf>
    <xf numFmtId="43" fontId="2" fillId="0" borderId="0" xfId="2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เครื่องหมายจุลภา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3;&#3633;&#3609;&#3627;&#3618;&#3640;&#3604;/&#3629;&#3640;&#3610;&#3633;&#3605;&#3636;&#3616;&#3633;&#3618;/pesent/BD-&#3592;&#3657;&#3634;&#3591;&#3648;&#3627;&#3617;&#3634;+&#3604;&#3635;&#3648;&#3609;&#3636;&#3609;&#3585;&#3634;&#3619;&#3648;&#3629;&#3591;-&#3649;&#3585;&#36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esktop\&#3619;&#3623;&#3588;\&#3619;&#3634;&#3588;&#3634;%20&#3605;&#3656;&#3629;&#3627;&#3609;&#3656;&#3623;&#3618;\63-64\&#3650;&#3611;&#3619;&#3649;&#3585;&#3619;&#3617;%20&#3611;&#3619;&#3632;&#3617;&#3634;&#3603;&#3619;&#3634;&#3588;&#3634;%20(&#3609;&#3657;&#3635;&#3617;&#3633;&#3609;%2019%20-%2030%20&#3610;&#3634;&#3607;)%20OK-&#3651;&#3605;&#36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้างเหมา-BD -ค่าวัสดุ"/>
      <sheetName val="ปร.5-จ้างเหมา-ดำเนินการเอง"/>
      <sheetName val="ดำเนินการเอง"/>
    </sheetNames>
    <sheetDataSet>
      <sheetData sheetId="0"/>
      <sheetData sheetId="1"/>
      <sheetData sheetId="2">
        <row r="7">
          <cell r="W7">
            <v>17291.5</v>
          </cell>
        </row>
        <row r="8">
          <cell r="W8">
            <v>2170</v>
          </cell>
        </row>
        <row r="9">
          <cell r="W9">
            <v>100</v>
          </cell>
        </row>
        <row r="10">
          <cell r="W10">
            <v>16728</v>
          </cell>
        </row>
        <row r="11">
          <cell r="W11">
            <v>1064</v>
          </cell>
        </row>
        <row r="12">
          <cell r="W12">
            <v>2919</v>
          </cell>
        </row>
        <row r="13">
          <cell r="W13">
            <v>1167.6000000000001</v>
          </cell>
        </row>
        <row r="14">
          <cell r="W14">
            <v>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Mat"/>
      <sheetName val="Form3 (2)"/>
      <sheetName val="ได้ราคายาง"/>
      <sheetName val="ได้ราคาไม้แบบ"/>
      <sheetName val="ได้งานตีเส้น"/>
      <sheetName val="ตีเส้น (ใหม่)"/>
      <sheetName val="ไฟฟ้า 57"/>
      <sheetName val="ได้ราคาคอนกรีต-เหล็กเสริม"/>
      <sheetName val="กรอกราคาวัสดุที่แหล่ง"/>
      <sheetName val="Sheet2"/>
      <sheetName val="Sheet3"/>
      <sheetName val="Sheet4"/>
      <sheetName val="Form1"/>
      <sheetName val="ขนส่ง"/>
      <sheetName val="งานสี"/>
      <sheetName val="Form2"/>
      <sheetName val="แนบไฟฟ้า "/>
      <sheetName val="Guard Rail"/>
      <sheetName val="Back Up OH"/>
      <sheetName val="Form3"/>
      <sheetName val="สรุปเสนอกรรมการ"/>
      <sheetName val="ราคาป้ายจราจร"/>
      <sheetName val="F ฝนชุก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  <sheetName val="2"/>
      <sheetName val="1"/>
      <sheetName val="แนบ 1"/>
      <sheetName val="ปก"/>
      <sheetName val="แนบ 2"/>
      <sheetName val="SP"/>
      <sheetName val="ปะหน้าซอง"/>
      <sheetName val="บ่อ sump.I-II"/>
      <sheetName val="pump hou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>
            <v>2</v>
          </cell>
          <cell r="DU5">
            <v>1</v>
          </cell>
        </row>
        <row r="46">
          <cell r="A46">
            <v>1</v>
          </cell>
        </row>
        <row r="169">
          <cell r="O169">
            <v>2</v>
          </cell>
        </row>
        <row r="170">
          <cell r="O170">
            <v>2</v>
          </cell>
        </row>
        <row r="171">
          <cell r="O171">
            <v>3</v>
          </cell>
        </row>
        <row r="172">
          <cell r="O172">
            <v>3</v>
          </cell>
        </row>
        <row r="173">
          <cell r="O173" t="str">
            <v>ชนิด ENGINEERING  GRADE</v>
          </cell>
        </row>
        <row r="174">
          <cell r="O174" t="str">
            <v>ชนิด HIGH INTENSITY GRADE</v>
          </cell>
        </row>
        <row r="175">
          <cell r="O175" t="str">
            <v>ชนิด MICROPRISMATIC</v>
          </cell>
        </row>
        <row r="211">
          <cell r="A211" t="b">
            <v>0</v>
          </cell>
        </row>
        <row r="212">
          <cell r="A212" t="b">
            <v>0</v>
          </cell>
        </row>
        <row r="213">
          <cell r="A213" t="b">
            <v>0</v>
          </cell>
        </row>
        <row r="214">
          <cell r="A214" t="b">
            <v>0</v>
          </cell>
        </row>
      </sheetData>
      <sheetData sheetId="13"/>
      <sheetData sheetId="14"/>
      <sheetData sheetId="15">
        <row r="4132">
          <cell r="P4132">
            <v>414900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1"/>
  <sheetViews>
    <sheetView zoomScale="70" zoomScaleNormal="70" zoomScaleSheetLayoutView="100" workbookViewId="0">
      <selection activeCell="R11" sqref="R11"/>
    </sheetView>
  </sheetViews>
  <sheetFormatPr defaultRowHeight="24" x14ac:dyDescent="0.55000000000000004"/>
  <cols>
    <col min="1" max="1" width="6.5703125" style="3" customWidth="1"/>
    <col min="2" max="2" width="4.42578125" style="3" customWidth="1"/>
    <col min="3" max="3" width="3" style="3" customWidth="1"/>
    <col min="4" max="4" width="4.28515625" style="3" customWidth="1"/>
    <col min="5" max="5" width="4" style="3" customWidth="1"/>
    <col min="6" max="6" width="1.28515625" style="3" customWidth="1"/>
    <col min="7" max="7" width="2.5703125" style="3" customWidth="1"/>
    <col min="8" max="8" width="11.140625" style="3" customWidth="1"/>
    <col min="9" max="9" width="5.28515625" style="3" customWidth="1"/>
    <col min="10" max="10" width="4.7109375" style="3" customWidth="1"/>
    <col min="11" max="11" width="15" style="3" customWidth="1"/>
    <col min="12" max="12" width="10.42578125" style="3" customWidth="1"/>
    <col min="13" max="13" width="15.85546875" style="100" customWidth="1"/>
    <col min="14" max="14" width="14.28515625" style="3" customWidth="1"/>
    <col min="15" max="16384" width="9.140625" style="3"/>
  </cols>
  <sheetData>
    <row r="1" spans="1:18" ht="34.5" customHeight="1" x14ac:dyDescent="0.55000000000000004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8" x14ac:dyDescent="0.55000000000000004">
      <c r="A2" s="4" t="s">
        <v>1</v>
      </c>
      <c r="B2" s="5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55000000000000004">
      <c r="A3" s="6" t="s">
        <v>2</v>
      </c>
      <c r="B3" s="5"/>
      <c r="C3" s="6"/>
      <c r="D3" s="6"/>
      <c r="E3" s="5"/>
      <c r="F3" s="7"/>
      <c r="G3" s="7"/>
      <c r="H3" s="7"/>
      <c r="I3" s="7"/>
      <c r="J3" s="7"/>
      <c r="K3" s="7"/>
      <c r="L3" s="8"/>
      <c r="M3" s="9"/>
      <c r="N3" s="9"/>
    </row>
    <row r="4" spans="1:18" x14ac:dyDescent="0.55000000000000004">
      <c r="A4" s="6" t="s">
        <v>3</v>
      </c>
      <c r="B4" s="5"/>
      <c r="C4" s="6"/>
      <c r="D4" s="6"/>
      <c r="E4" s="6"/>
      <c r="F4" s="10"/>
      <c r="G4" s="10"/>
      <c r="H4" s="10"/>
      <c r="I4" s="10"/>
      <c r="J4" s="10"/>
      <c r="K4" s="10"/>
      <c r="L4" s="10"/>
      <c r="M4" s="10"/>
      <c r="N4" s="10"/>
    </row>
    <row r="5" spans="1:18" x14ac:dyDescent="0.55000000000000004">
      <c r="A5" s="11" t="s">
        <v>4</v>
      </c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8" ht="5.0999999999999996" customHeight="1" thickBot="1" x14ac:dyDescent="0.6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ht="21.75" customHeight="1" thickTop="1" x14ac:dyDescent="0.55000000000000004">
      <c r="A7" s="14" t="s">
        <v>5</v>
      </c>
      <c r="B7" s="15" t="s">
        <v>6</v>
      </c>
      <c r="C7" s="16"/>
      <c r="D7" s="16"/>
      <c r="E7" s="16"/>
      <c r="F7" s="16"/>
      <c r="G7" s="16"/>
      <c r="H7" s="16"/>
      <c r="I7" s="16"/>
      <c r="J7" s="17"/>
      <c r="K7" s="18" t="s">
        <v>7</v>
      </c>
      <c r="L7" s="19"/>
      <c r="M7" s="18" t="s">
        <v>8</v>
      </c>
      <c r="N7" s="19"/>
    </row>
    <row r="8" spans="1:18" ht="24.75" thickBot="1" x14ac:dyDescent="0.6">
      <c r="A8" s="20"/>
      <c r="B8" s="21"/>
      <c r="C8" s="22"/>
      <c r="D8" s="22"/>
      <c r="E8" s="22"/>
      <c r="F8" s="22"/>
      <c r="G8" s="22"/>
      <c r="H8" s="22"/>
      <c r="I8" s="22"/>
      <c r="J8" s="23"/>
      <c r="K8" s="24" t="s">
        <v>9</v>
      </c>
      <c r="L8" s="25"/>
      <c r="M8" s="24"/>
      <c r="N8" s="25"/>
    </row>
    <row r="9" spans="1:18" ht="24.75" thickTop="1" x14ac:dyDescent="0.55000000000000004">
      <c r="A9" s="26">
        <v>1</v>
      </c>
      <c r="B9" s="27" t="s">
        <v>10</v>
      </c>
      <c r="C9" s="28"/>
      <c r="D9" s="28"/>
      <c r="E9" s="28"/>
      <c r="F9" s="28"/>
      <c r="G9" s="28"/>
      <c r="H9" s="28"/>
      <c r="I9" s="28"/>
      <c r="J9" s="29"/>
      <c r="K9" s="30">
        <f>[1]ดำเนินการเอง!W7+[1]ดำเนินการเอง!W8+[1]ดำเนินการเอง!W9</f>
        <v>19561.5</v>
      </c>
      <c r="L9" s="31"/>
      <c r="M9" s="32"/>
      <c r="N9" s="33"/>
    </row>
    <row r="10" spans="1:18" x14ac:dyDescent="0.55000000000000004">
      <c r="A10" s="34">
        <v>2</v>
      </c>
      <c r="B10" s="35" t="s">
        <v>11</v>
      </c>
      <c r="C10" s="36"/>
      <c r="D10" s="36"/>
      <c r="E10" s="36"/>
      <c r="F10" s="36"/>
      <c r="G10" s="36"/>
      <c r="H10" s="36"/>
      <c r="I10" s="36"/>
      <c r="J10" s="37"/>
      <c r="K10" s="38">
        <f>[1]ดำเนินการเอง!W14</f>
        <v>400</v>
      </c>
      <c r="L10" s="39"/>
      <c r="M10" s="32"/>
      <c r="N10" s="33"/>
    </row>
    <row r="11" spans="1:18" x14ac:dyDescent="0.55000000000000004">
      <c r="A11" s="40">
        <v>3</v>
      </c>
      <c r="B11" s="35" t="s">
        <v>12</v>
      </c>
      <c r="C11" s="36"/>
      <c r="D11" s="36"/>
      <c r="E11" s="36"/>
      <c r="F11" s="36"/>
      <c r="G11" s="36"/>
      <c r="H11" s="36"/>
      <c r="I11" s="41"/>
      <c r="J11" s="42"/>
      <c r="K11" s="38">
        <f>[1]ดำเนินการเอง!W10+[1]ดำเนินการเอง!W11</f>
        <v>17792</v>
      </c>
      <c r="L11" s="39"/>
      <c r="M11" s="32"/>
      <c r="N11" s="33"/>
    </row>
    <row r="12" spans="1:18" ht="24.75" customHeight="1" x14ac:dyDescent="0.55000000000000004">
      <c r="A12" s="43">
        <v>4</v>
      </c>
      <c r="B12" s="35" t="s">
        <v>13</v>
      </c>
      <c r="C12" s="36"/>
      <c r="D12" s="36"/>
      <c r="E12" s="36"/>
      <c r="F12" s="36"/>
      <c r="G12" s="36"/>
      <c r="H12" s="36"/>
      <c r="I12" s="41"/>
      <c r="J12" s="42"/>
      <c r="K12" s="38">
        <f>[1]ดำเนินการเอง!W12+[1]ดำเนินการเอง!W13</f>
        <v>4086.6000000000004</v>
      </c>
      <c r="L12" s="39"/>
      <c r="M12" s="32"/>
      <c r="N12" s="33"/>
    </row>
    <row r="13" spans="1:18" s="51" customFormat="1" x14ac:dyDescent="0.55000000000000004">
      <c r="A13" s="44">
        <v>5</v>
      </c>
      <c r="B13" s="45" t="s">
        <v>14</v>
      </c>
      <c r="C13" s="46"/>
      <c r="D13" s="46"/>
      <c r="E13" s="46"/>
      <c r="F13" s="46"/>
      <c r="G13" s="46"/>
      <c r="H13" s="46"/>
      <c r="I13" s="47"/>
      <c r="J13" s="48"/>
      <c r="K13" s="49"/>
      <c r="L13" s="50"/>
      <c r="M13" s="32"/>
      <c r="N13" s="33"/>
    </row>
    <row r="14" spans="1:18" s="51" customFormat="1" x14ac:dyDescent="0.55000000000000004">
      <c r="A14" s="52"/>
      <c r="B14" s="53"/>
      <c r="C14" s="54"/>
      <c r="D14" s="54"/>
      <c r="E14" s="54"/>
      <c r="F14" s="54"/>
      <c r="G14" s="54"/>
      <c r="H14" s="54"/>
      <c r="I14" s="55"/>
      <c r="J14" s="56"/>
      <c r="K14" s="49"/>
      <c r="L14" s="50"/>
      <c r="M14" s="32"/>
      <c r="N14" s="33"/>
    </row>
    <row r="15" spans="1:18" s="51" customFormat="1" x14ac:dyDescent="0.55000000000000004">
      <c r="A15" s="52"/>
      <c r="B15" s="53"/>
      <c r="C15" s="54"/>
      <c r="D15" s="54"/>
      <c r="E15" s="54"/>
      <c r="F15" s="54"/>
      <c r="G15" s="54"/>
      <c r="H15" s="54"/>
      <c r="I15" s="55"/>
      <c r="J15" s="56"/>
      <c r="K15" s="57"/>
      <c r="L15" s="58"/>
      <c r="M15" s="32"/>
      <c r="N15" s="33"/>
    </row>
    <row r="16" spans="1:18" s="51" customFormat="1" ht="24.75" thickBot="1" x14ac:dyDescent="0.6">
      <c r="A16" s="59"/>
      <c r="B16" s="60"/>
      <c r="C16" s="61"/>
      <c r="D16" s="61"/>
      <c r="E16" s="61"/>
      <c r="F16" s="61"/>
      <c r="G16" s="61"/>
      <c r="H16" s="61"/>
      <c r="I16" s="62"/>
      <c r="J16" s="63"/>
      <c r="K16" s="64"/>
      <c r="L16" s="65"/>
      <c r="M16" s="32"/>
      <c r="N16" s="33"/>
    </row>
    <row r="17" spans="1:15" ht="24.75" thickTop="1" x14ac:dyDescent="0.55000000000000004">
      <c r="A17" s="66" t="s">
        <v>15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9">
        <f>K9+K10+K11+K12</f>
        <v>41840.1</v>
      </c>
      <c r="N17" s="70" t="s">
        <v>16</v>
      </c>
    </row>
    <row r="18" spans="1:15" x14ac:dyDescent="0.55000000000000004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 t="s">
        <v>17</v>
      </c>
      <c r="M18" s="74">
        <v>0.1</v>
      </c>
      <c r="N18" s="75" t="s">
        <v>16</v>
      </c>
    </row>
    <row r="19" spans="1:15" ht="24.75" thickBot="1" x14ac:dyDescent="0.6">
      <c r="A19" s="76" t="str">
        <f>BAHTTEXT(M19)</f>
        <v>สี่หมื่นหนึ่งพันแปดร้อยสี่สิบบาทถ้วน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 t="s">
        <v>18</v>
      </c>
      <c r="M19" s="79">
        <f>M17-M18</f>
        <v>41840</v>
      </c>
      <c r="N19" s="80" t="s">
        <v>16</v>
      </c>
    </row>
    <row r="20" spans="1:15" s="51" customFormat="1" ht="22.5" thickTop="1" x14ac:dyDescent="0.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5" s="51" customFormat="1" x14ac:dyDescent="0.55000000000000004">
      <c r="A21" s="5"/>
      <c r="B21" s="83" t="s">
        <v>19</v>
      </c>
      <c r="C21" s="83"/>
      <c r="D21" s="83"/>
      <c r="E21" s="83"/>
      <c r="F21" s="83"/>
      <c r="G21" s="83"/>
      <c r="H21" s="84" t="s">
        <v>20</v>
      </c>
      <c r="I21" s="84"/>
      <c r="J21" s="84"/>
      <c r="K21" s="84"/>
      <c r="L21" s="85"/>
      <c r="M21" s="85"/>
      <c r="N21" s="85"/>
      <c r="O21" s="5"/>
    </row>
    <row r="22" spans="1:15" ht="24" customHeight="1" x14ac:dyDescent="0.55000000000000004">
      <c r="A22" s="81"/>
      <c r="B22" s="82"/>
      <c r="C22" s="82"/>
      <c r="D22" s="82"/>
      <c r="E22" s="82"/>
      <c r="F22" s="82"/>
      <c r="G22" s="82"/>
      <c r="H22" s="86" t="s">
        <v>21</v>
      </c>
      <c r="I22" s="86"/>
      <c r="J22" s="86"/>
      <c r="K22" s="86"/>
      <c r="L22" s="82"/>
      <c r="M22" s="82"/>
      <c r="N22" s="82"/>
      <c r="O22" s="81"/>
    </row>
    <row r="23" spans="1:15" ht="24" customHeight="1" x14ac:dyDescent="0.55000000000000004">
      <c r="A23" s="81"/>
      <c r="B23" s="87"/>
      <c r="C23" s="87"/>
      <c r="D23" s="87"/>
      <c r="E23" s="87"/>
      <c r="F23" s="87"/>
      <c r="G23" s="87"/>
      <c r="H23" s="88" t="s">
        <v>22</v>
      </c>
      <c r="I23" s="88"/>
      <c r="J23" s="88"/>
      <c r="K23" s="88"/>
      <c r="L23" s="89" t="s">
        <v>23</v>
      </c>
      <c r="M23" s="90"/>
      <c r="N23" s="90"/>
      <c r="O23" s="81"/>
    </row>
    <row r="24" spans="1:15" ht="24" customHeight="1" x14ac:dyDescent="0.55000000000000004">
      <c r="A24" s="81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1"/>
    </row>
    <row r="25" spans="1:15" s="51" customFormat="1" x14ac:dyDescent="0.55000000000000004">
      <c r="A25" s="5"/>
      <c r="B25" s="83" t="s">
        <v>24</v>
      </c>
      <c r="C25" s="83"/>
      <c r="D25" s="83"/>
      <c r="E25" s="83"/>
      <c r="F25" s="83"/>
      <c r="G25" s="83"/>
      <c r="H25" s="91" t="s">
        <v>20</v>
      </c>
      <c r="I25" s="91"/>
      <c r="J25" s="91"/>
      <c r="K25" s="91"/>
      <c r="L25" s="92"/>
      <c r="M25" s="92"/>
      <c r="N25" s="92"/>
      <c r="O25" s="5"/>
    </row>
    <row r="26" spans="1:15" s="51" customFormat="1" ht="32.25" customHeight="1" x14ac:dyDescent="0.5">
      <c r="A26" s="81"/>
      <c r="B26" s="82"/>
      <c r="C26" s="82"/>
      <c r="D26" s="82"/>
      <c r="E26" s="82"/>
      <c r="F26" s="82"/>
      <c r="G26" s="82"/>
      <c r="H26" s="86" t="s">
        <v>21</v>
      </c>
      <c r="I26" s="86"/>
      <c r="J26" s="86"/>
      <c r="K26" s="86"/>
      <c r="O26" s="81"/>
    </row>
    <row r="27" spans="1:15" ht="30" customHeight="1" x14ac:dyDescent="0.55000000000000004">
      <c r="B27" s="87"/>
      <c r="C27" s="87"/>
      <c r="D27" s="87"/>
      <c r="E27" s="87"/>
      <c r="F27" s="87"/>
      <c r="G27" s="87"/>
      <c r="H27" s="88" t="s">
        <v>25</v>
      </c>
      <c r="I27" s="88"/>
      <c r="J27" s="88"/>
      <c r="K27" s="88"/>
      <c r="L27" s="93" t="s">
        <v>23</v>
      </c>
      <c r="M27" s="94"/>
    </row>
    <row r="28" spans="1:15" ht="30" customHeight="1" x14ac:dyDescent="0.55000000000000004">
      <c r="B28" s="95"/>
      <c r="C28" s="95"/>
      <c r="D28" s="95"/>
      <c r="E28" s="95"/>
      <c r="F28" s="95"/>
      <c r="G28" s="95"/>
      <c r="H28" s="84"/>
      <c r="I28" s="85"/>
      <c r="J28" s="85"/>
      <c r="K28" s="85"/>
      <c r="L28" s="94"/>
      <c r="M28" s="94"/>
    </row>
    <row r="29" spans="1:15" s="51" customFormat="1" ht="21.75" x14ac:dyDescent="0.5">
      <c r="B29" s="96"/>
      <c r="C29" s="96"/>
      <c r="D29" s="96"/>
      <c r="E29" s="96"/>
      <c r="F29" s="96"/>
      <c r="G29" s="96"/>
      <c r="H29" s="82"/>
      <c r="I29" s="82"/>
      <c r="J29" s="82"/>
      <c r="K29" s="82"/>
      <c r="L29" s="97"/>
      <c r="M29" s="98"/>
    </row>
    <row r="30" spans="1:15" s="51" customFormat="1" ht="21.75" x14ac:dyDescent="0.5">
      <c r="B30" s="99"/>
      <c r="C30" s="99"/>
      <c r="D30" s="99"/>
      <c r="E30" s="99"/>
      <c r="F30" s="99"/>
      <c r="G30" s="99"/>
      <c r="H30" s="90"/>
      <c r="I30" s="90"/>
      <c r="J30" s="90"/>
      <c r="K30" s="90"/>
      <c r="L30" s="97"/>
      <c r="M30" s="98"/>
    </row>
    <row r="31" spans="1:15" s="51" customFormat="1" ht="21.75" x14ac:dyDescent="0.5">
      <c r="B31" s="99"/>
      <c r="C31" s="99"/>
      <c r="D31" s="99"/>
      <c r="E31" s="99"/>
      <c r="F31" s="99"/>
      <c r="G31" s="99"/>
      <c r="H31" s="90"/>
      <c r="I31" s="90"/>
      <c r="J31" s="90"/>
      <c r="K31" s="90"/>
      <c r="L31" s="97"/>
      <c r="M31" s="98"/>
    </row>
  </sheetData>
  <mergeCells count="61">
    <mergeCell ref="B29:G29"/>
    <mergeCell ref="H29:K29"/>
    <mergeCell ref="B26:G26"/>
    <mergeCell ref="H26:K26"/>
    <mergeCell ref="B27:G27"/>
    <mergeCell ref="H27:K27"/>
    <mergeCell ref="B28:G28"/>
    <mergeCell ref="H28:K28"/>
    <mergeCell ref="B22:G22"/>
    <mergeCell ref="H22:K22"/>
    <mergeCell ref="L22:N22"/>
    <mergeCell ref="B23:G23"/>
    <mergeCell ref="H23:K23"/>
    <mergeCell ref="B25:G25"/>
    <mergeCell ref="H25:K25"/>
    <mergeCell ref="L25:N25"/>
    <mergeCell ref="A17:L17"/>
    <mergeCell ref="A19:K19"/>
    <mergeCell ref="B20:G20"/>
    <mergeCell ref="H20:K20"/>
    <mergeCell ref="L20:N20"/>
    <mergeCell ref="B21:G21"/>
    <mergeCell ref="H21:K21"/>
    <mergeCell ref="L21:N21"/>
    <mergeCell ref="B15:H15"/>
    <mergeCell ref="I15:J15"/>
    <mergeCell ref="K15:L15"/>
    <mergeCell ref="M15:N15"/>
    <mergeCell ref="B16:H16"/>
    <mergeCell ref="I16:J16"/>
    <mergeCell ref="K16:L16"/>
    <mergeCell ref="M16:N16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J9"/>
    <mergeCell ref="K9:L9"/>
    <mergeCell ref="M9:N9"/>
    <mergeCell ref="B10:J10"/>
    <mergeCell ref="K10:L10"/>
    <mergeCell ref="M10:N10"/>
    <mergeCell ref="A1:M1"/>
    <mergeCell ref="A7:A8"/>
    <mergeCell ref="B7:J8"/>
    <mergeCell ref="K7:L7"/>
    <mergeCell ref="M7:N7"/>
    <mergeCell ref="K8:L8"/>
    <mergeCell ref="M8:N8"/>
  </mergeCells>
  <pageMargins left="0.47244094488188981" right="0.19685039370078741" top="0.59055118110236227" bottom="0.39370078740157483" header="0.19685039370078741" footer="0.39370078740157483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2"/>
  <sheetViews>
    <sheetView tabSelected="1" workbookViewId="0">
      <selection activeCell="Y9" sqref="Y9"/>
    </sheetView>
  </sheetViews>
  <sheetFormatPr defaultRowHeight="12.75" x14ac:dyDescent="0.2"/>
  <cols>
    <col min="1" max="1" width="6.5703125" customWidth="1"/>
    <col min="2" max="2" width="5.28515625" customWidth="1"/>
    <col min="3" max="3" width="2.28515625" customWidth="1"/>
    <col min="4" max="4" width="6.85546875" customWidth="1"/>
    <col min="5" max="5" width="11.85546875" customWidth="1"/>
    <col min="6" max="6" width="7" customWidth="1"/>
    <col min="7" max="7" width="6.85546875" customWidth="1"/>
    <col min="8" max="8" width="11.7109375" customWidth="1"/>
    <col min="9" max="9" width="12.140625" customWidth="1"/>
    <col min="10" max="10" width="11.28515625" customWidth="1"/>
    <col min="11" max="12" width="12.85546875" customWidth="1"/>
    <col min="13" max="13" width="10.28515625" customWidth="1"/>
    <col min="14" max="16" width="11.5703125" customWidth="1"/>
    <col min="17" max="18" width="10.28515625" customWidth="1"/>
    <col min="19" max="19" width="11" customWidth="1"/>
    <col min="20" max="20" width="13.140625" customWidth="1"/>
    <col min="21" max="22" width="11" customWidth="1"/>
    <col min="23" max="24" width="11.85546875" customWidth="1"/>
  </cols>
  <sheetData>
    <row r="1" spans="1:24" ht="30.75" x14ac:dyDescent="0.7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 t="s">
        <v>0</v>
      </c>
      <c r="X1" s="102"/>
    </row>
    <row r="2" spans="1:24" ht="27.75" x14ac:dyDescent="0.65">
      <c r="A2" s="103"/>
      <c r="B2" s="104" t="s">
        <v>28</v>
      </c>
      <c r="C2" s="104"/>
      <c r="D2" s="104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27.75" x14ac:dyDescent="0.65">
      <c r="A3" s="103"/>
      <c r="B3" s="106" t="s">
        <v>29</v>
      </c>
      <c r="C3" s="106"/>
      <c r="D3" s="106"/>
      <c r="E3" s="105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9"/>
    </row>
    <row r="4" spans="1:24" ht="28.5" thickBot="1" x14ac:dyDescent="0.7">
      <c r="A4" s="103"/>
      <c r="B4" s="106" t="s">
        <v>30</v>
      </c>
      <c r="C4" s="106"/>
      <c r="D4" s="106"/>
      <c r="E4" s="106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ht="21.75" x14ac:dyDescent="0.5">
      <c r="A5" s="111" t="s">
        <v>5</v>
      </c>
      <c r="B5" s="112" t="s">
        <v>6</v>
      </c>
      <c r="C5" s="113"/>
      <c r="D5" s="113"/>
      <c r="E5" s="114"/>
      <c r="F5" s="115" t="s">
        <v>31</v>
      </c>
      <c r="G5" s="116" t="s">
        <v>32</v>
      </c>
      <c r="H5" s="117" t="s">
        <v>33</v>
      </c>
      <c r="I5" s="118"/>
      <c r="J5" s="117" t="s">
        <v>34</v>
      </c>
      <c r="K5" s="119"/>
      <c r="L5" s="119"/>
      <c r="M5" s="118"/>
      <c r="N5" s="117" t="s">
        <v>35</v>
      </c>
      <c r="O5" s="119"/>
      <c r="P5" s="118"/>
      <c r="Q5" s="117" t="s">
        <v>36</v>
      </c>
      <c r="R5" s="119"/>
      <c r="S5" s="119"/>
      <c r="T5" s="118"/>
      <c r="U5" s="117" t="s">
        <v>37</v>
      </c>
      <c r="V5" s="118"/>
      <c r="W5" s="120" t="s">
        <v>38</v>
      </c>
      <c r="X5" s="116" t="s">
        <v>8</v>
      </c>
    </row>
    <row r="6" spans="1:24" s="131" customFormat="1" ht="37.5" customHeight="1" thickBot="1" x14ac:dyDescent="0.25">
      <c r="A6" s="121"/>
      <c r="B6" s="122"/>
      <c r="C6" s="123"/>
      <c r="D6" s="123"/>
      <c r="E6" s="124"/>
      <c r="F6" s="125"/>
      <c r="G6" s="126"/>
      <c r="H6" s="127" t="s">
        <v>39</v>
      </c>
      <c r="I6" s="128" t="s">
        <v>40</v>
      </c>
      <c r="J6" s="127" t="s">
        <v>41</v>
      </c>
      <c r="K6" s="129" t="s">
        <v>42</v>
      </c>
      <c r="L6" s="129" t="s">
        <v>40</v>
      </c>
      <c r="M6" s="128" t="s">
        <v>8</v>
      </c>
      <c r="N6" s="127" t="s">
        <v>43</v>
      </c>
      <c r="O6" s="129" t="s">
        <v>44</v>
      </c>
      <c r="P6" s="128" t="s">
        <v>40</v>
      </c>
      <c r="Q6" s="127" t="s">
        <v>45</v>
      </c>
      <c r="R6" s="129" t="s">
        <v>46</v>
      </c>
      <c r="S6" s="129" t="s">
        <v>44</v>
      </c>
      <c r="T6" s="128" t="s">
        <v>40</v>
      </c>
      <c r="U6" s="127" t="s">
        <v>39</v>
      </c>
      <c r="V6" s="128" t="s">
        <v>40</v>
      </c>
      <c r="W6" s="130"/>
      <c r="X6" s="126"/>
    </row>
    <row r="7" spans="1:24" ht="45" customHeight="1" x14ac:dyDescent="0.5">
      <c r="A7" s="132">
        <v>1</v>
      </c>
      <c r="B7" s="133" t="s">
        <v>47</v>
      </c>
      <c r="C7" s="134"/>
      <c r="D7" s="134"/>
      <c r="E7" s="135"/>
      <c r="F7" s="136">
        <v>50</v>
      </c>
      <c r="G7" s="137" t="s">
        <v>48</v>
      </c>
      <c r="H7" s="138">
        <v>345.83</v>
      </c>
      <c r="I7" s="139">
        <f t="shared" ref="I7:I17" si="0">SUM(H7)*$F7</f>
        <v>17291.5</v>
      </c>
      <c r="J7" s="140"/>
      <c r="K7" s="141"/>
      <c r="L7" s="141"/>
      <c r="M7" s="139"/>
      <c r="N7" s="142"/>
      <c r="O7" s="141"/>
      <c r="P7" s="139"/>
      <c r="Q7" s="142"/>
      <c r="R7" s="141"/>
      <c r="S7" s="141"/>
      <c r="T7" s="139"/>
      <c r="U7" s="142"/>
      <c r="V7" s="139"/>
      <c r="W7" s="143">
        <f>I7+L7+P7+T7+V7</f>
        <v>17291.5</v>
      </c>
      <c r="X7" s="137"/>
    </row>
    <row r="8" spans="1:24" ht="45" customHeight="1" x14ac:dyDescent="0.5">
      <c r="A8" s="132">
        <v>2</v>
      </c>
      <c r="B8" s="144" t="s">
        <v>49</v>
      </c>
      <c r="C8" s="145"/>
      <c r="D8" s="145"/>
      <c r="E8" s="146"/>
      <c r="F8" s="136">
        <v>5</v>
      </c>
      <c r="G8" s="137" t="s">
        <v>50</v>
      </c>
      <c r="H8" s="138">
        <v>434</v>
      </c>
      <c r="I8" s="147">
        <f t="shared" si="0"/>
        <v>2170</v>
      </c>
      <c r="J8" s="140"/>
      <c r="K8" s="148"/>
      <c r="L8" s="148"/>
      <c r="M8" s="147"/>
      <c r="N8" s="149"/>
      <c r="O8" s="148"/>
      <c r="P8" s="147"/>
      <c r="Q8" s="149"/>
      <c r="R8" s="148"/>
      <c r="S8" s="148"/>
      <c r="T8" s="147"/>
      <c r="U8" s="149"/>
      <c r="V8" s="147"/>
      <c r="W8" s="150">
        <f t="shared" ref="W8:W17" si="1">I8+L8+P8+T8+V8</f>
        <v>2170</v>
      </c>
      <c r="X8" s="137"/>
    </row>
    <row r="9" spans="1:24" ht="45" customHeight="1" x14ac:dyDescent="0.5">
      <c r="A9" s="132">
        <v>3</v>
      </c>
      <c r="B9" s="144" t="s">
        <v>51</v>
      </c>
      <c r="C9" s="145"/>
      <c r="D9" s="145"/>
      <c r="E9" s="146"/>
      <c r="F9" s="151">
        <v>10</v>
      </c>
      <c r="G9" s="152" t="s">
        <v>52</v>
      </c>
      <c r="H9" s="153">
        <v>10</v>
      </c>
      <c r="I9" s="147">
        <f t="shared" si="0"/>
        <v>100</v>
      </c>
      <c r="J9" s="149"/>
      <c r="K9" s="148">
        <f t="shared" ref="K9:K17" si="2">SUM(J9)*$F9</f>
        <v>0</v>
      </c>
      <c r="L9" s="148"/>
      <c r="M9" s="147"/>
      <c r="N9" s="149"/>
      <c r="O9" s="148"/>
      <c r="P9" s="147"/>
      <c r="Q9" s="149"/>
      <c r="R9" s="148"/>
      <c r="S9" s="148"/>
      <c r="T9" s="147"/>
      <c r="U9" s="149"/>
      <c r="V9" s="147"/>
      <c r="W9" s="150">
        <f t="shared" si="1"/>
        <v>100</v>
      </c>
      <c r="X9" s="152"/>
    </row>
    <row r="10" spans="1:24" ht="45" customHeight="1" x14ac:dyDescent="0.5">
      <c r="A10" s="132">
        <v>4</v>
      </c>
      <c r="B10" s="144" t="s">
        <v>53</v>
      </c>
      <c r="C10" s="145"/>
      <c r="D10" s="145"/>
      <c r="E10" s="146"/>
      <c r="F10" s="151">
        <v>1</v>
      </c>
      <c r="G10" s="152" t="s">
        <v>54</v>
      </c>
      <c r="H10" s="153"/>
      <c r="I10" s="147">
        <f t="shared" si="0"/>
        <v>0</v>
      </c>
      <c r="J10" s="149"/>
      <c r="K10" s="148"/>
      <c r="L10" s="148"/>
      <c r="M10" s="147"/>
      <c r="N10" s="149">
        <v>8364</v>
      </c>
      <c r="O10" s="148">
        <v>2</v>
      </c>
      <c r="P10" s="147">
        <f>N10*O10</f>
        <v>16728</v>
      </c>
      <c r="Q10" s="149"/>
      <c r="R10" s="148"/>
      <c r="S10" s="148"/>
      <c r="T10" s="147"/>
      <c r="U10" s="149"/>
      <c r="V10" s="147"/>
      <c r="W10" s="150">
        <f t="shared" si="1"/>
        <v>16728</v>
      </c>
      <c r="X10" s="152"/>
    </row>
    <row r="11" spans="1:24" ht="45" customHeight="1" x14ac:dyDescent="0.5">
      <c r="A11" s="132">
        <v>5</v>
      </c>
      <c r="B11" s="144" t="s">
        <v>55</v>
      </c>
      <c r="C11" s="145"/>
      <c r="D11" s="145"/>
      <c r="E11" s="146"/>
      <c r="F11" s="151">
        <v>1</v>
      </c>
      <c r="G11" s="152" t="s">
        <v>54</v>
      </c>
      <c r="H11" s="153"/>
      <c r="I11" s="147">
        <f t="shared" si="0"/>
        <v>0</v>
      </c>
      <c r="J11" s="149"/>
      <c r="K11" s="148">
        <f t="shared" si="2"/>
        <v>0</v>
      </c>
      <c r="L11" s="148"/>
      <c r="M11" s="147"/>
      <c r="N11" s="149">
        <v>1064</v>
      </c>
      <c r="O11" s="148">
        <v>1</v>
      </c>
      <c r="P11" s="147">
        <f>N11*O11</f>
        <v>1064</v>
      </c>
      <c r="Q11" s="149"/>
      <c r="R11" s="148"/>
      <c r="S11" s="148"/>
      <c r="T11" s="147"/>
      <c r="U11" s="149"/>
      <c r="V11" s="147"/>
      <c r="W11" s="150">
        <f t="shared" si="1"/>
        <v>1064</v>
      </c>
      <c r="X11" s="152"/>
    </row>
    <row r="12" spans="1:24" ht="45" customHeight="1" x14ac:dyDescent="0.5">
      <c r="A12" s="132">
        <v>6</v>
      </c>
      <c r="B12" s="144" t="s">
        <v>56</v>
      </c>
      <c r="C12" s="145"/>
      <c r="D12" s="145"/>
      <c r="E12" s="146"/>
      <c r="F12" s="151">
        <v>1</v>
      </c>
      <c r="G12" s="152" t="s">
        <v>54</v>
      </c>
      <c r="H12" s="153"/>
      <c r="I12" s="147">
        <f t="shared" si="0"/>
        <v>0</v>
      </c>
      <c r="J12" s="149"/>
      <c r="K12" s="148">
        <f t="shared" si="2"/>
        <v>0</v>
      </c>
      <c r="L12" s="148"/>
      <c r="M12" s="147"/>
      <c r="N12" s="149"/>
      <c r="O12" s="148"/>
      <c r="P12" s="147"/>
      <c r="Q12" s="149">
        <v>50</v>
      </c>
      <c r="R12" s="148">
        <v>29.19</v>
      </c>
      <c r="S12" s="148">
        <v>2</v>
      </c>
      <c r="T12" s="147">
        <f>Q12*R12*S12</f>
        <v>2919</v>
      </c>
      <c r="U12" s="149"/>
      <c r="V12" s="147"/>
      <c r="W12" s="150">
        <f t="shared" si="1"/>
        <v>2919</v>
      </c>
      <c r="X12" s="152"/>
    </row>
    <row r="13" spans="1:24" ht="45" customHeight="1" x14ac:dyDescent="0.5">
      <c r="A13" s="132">
        <v>7</v>
      </c>
      <c r="B13" s="144" t="s">
        <v>57</v>
      </c>
      <c r="C13" s="145"/>
      <c r="D13" s="145"/>
      <c r="E13" s="146"/>
      <c r="F13" s="151">
        <v>1</v>
      </c>
      <c r="G13" s="152" t="s">
        <v>54</v>
      </c>
      <c r="H13" s="153"/>
      <c r="I13" s="147">
        <f t="shared" si="0"/>
        <v>0</v>
      </c>
      <c r="J13" s="149"/>
      <c r="K13" s="148">
        <f t="shared" si="2"/>
        <v>0</v>
      </c>
      <c r="L13" s="148"/>
      <c r="M13" s="147"/>
      <c r="N13" s="149"/>
      <c r="O13" s="148"/>
      <c r="P13" s="147"/>
      <c r="Q13" s="149">
        <v>40</v>
      </c>
      <c r="R13" s="148">
        <v>29.19</v>
      </c>
      <c r="S13" s="148">
        <v>1</v>
      </c>
      <c r="T13" s="147">
        <f>Q13*R13*S13</f>
        <v>1167.6000000000001</v>
      </c>
      <c r="U13" s="149"/>
      <c r="V13" s="147"/>
      <c r="W13" s="150">
        <f t="shared" si="1"/>
        <v>1167.6000000000001</v>
      </c>
      <c r="X13" s="152"/>
    </row>
    <row r="14" spans="1:24" ht="45" customHeight="1" x14ac:dyDescent="0.5">
      <c r="A14" s="132">
        <v>8</v>
      </c>
      <c r="B14" s="144" t="s">
        <v>41</v>
      </c>
      <c r="C14" s="145"/>
      <c r="D14" s="145"/>
      <c r="E14" s="146"/>
      <c r="F14" s="136">
        <v>3</v>
      </c>
      <c r="G14" s="137" t="s">
        <v>58</v>
      </c>
      <c r="H14" s="138"/>
      <c r="I14" s="147">
        <f>SUM(H14)*$F14</f>
        <v>0</v>
      </c>
      <c r="J14" s="149">
        <v>200</v>
      </c>
      <c r="K14" s="148">
        <v>2</v>
      </c>
      <c r="L14" s="148">
        <f>J14*K14</f>
        <v>400</v>
      </c>
      <c r="M14" s="147" t="s">
        <v>59</v>
      </c>
      <c r="N14" s="149"/>
      <c r="O14" s="148"/>
      <c r="P14" s="147"/>
      <c r="Q14" s="149"/>
      <c r="R14" s="148"/>
      <c r="S14" s="148"/>
      <c r="T14" s="147"/>
      <c r="U14" s="149"/>
      <c r="V14" s="147"/>
      <c r="W14" s="150">
        <f t="shared" si="1"/>
        <v>400</v>
      </c>
      <c r="X14" s="137"/>
    </row>
    <row r="15" spans="1:24" ht="45" customHeight="1" x14ac:dyDescent="0.5">
      <c r="A15" s="154"/>
      <c r="B15" s="155"/>
      <c r="C15" s="156"/>
      <c r="D15" s="156"/>
      <c r="E15" s="157"/>
      <c r="F15" s="158"/>
      <c r="G15" s="159"/>
      <c r="H15" s="160"/>
      <c r="I15" s="147">
        <f t="shared" si="0"/>
        <v>0</v>
      </c>
      <c r="J15" s="161"/>
      <c r="K15" s="148">
        <f t="shared" si="2"/>
        <v>0</v>
      </c>
      <c r="L15" s="148"/>
      <c r="M15" s="147"/>
      <c r="N15" s="149"/>
      <c r="O15" s="148"/>
      <c r="P15" s="147"/>
      <c r="Q15" s="149"/>
      <c r="R15" s="148"/>
      <c r="S15" s="148"/>
      <c r="T15" s="147"/>
      <c r="U15" s="149"/>
      <c r="V15" s="147"/>
      <c r="W15" s="150">
        <f t="shared" si="1"/>
        <v>0</v>
      </c>
      <c r="X15" s="159"/>
    </row>
    <row r="16" spans="1:24" ht="45" customHeight="1" x14ac:dyDescent="0.5">
      <c r="A16" s="162"/>
      <c r="B16" s="144"/>
      <c r="C16" s="145"/>
      <c r="D16" s="145"/>
      <c r="E16" s="146"/>
      <c r="F16" s="151"/>
      <c r="G16" s="152"/>
      <c r="H16" s="153"/>
      <c r="I16" s="147">
        <f t="shared" si="0"/>
        <v>0</v>
      </c>
      <c r="J16" s="149"/>
      <c r="K16" s="148">
        <f t="shared" si="2"/>
        <v>0</v>
      </c>
      <c r="L16" s="148"/>
      <c r="M16" s="147"/>
      <c r="N16" s="149"/>
      <c r="O16" s="148"/>
      <c r="P16" s="147"/>
      <c r="Q16" s="149"/>
      <c r="R16" s="148"/>
      <c r="S16" s="148"/>
      <c r="T16" s="147"/>
      <c r="U16" s="149"/>
      <c r="V16" s="147"/>
      <c r="W16" s="150">
        <f t="shared" si="1"/>
        <v>0</v>
      </c>
      <c r="X16" s="152"/>
    </row>
    <row r="17" spans="1:24" ht="45" customHeight="1" thickBot="1" x14ac:dyDescent="0.55000000000000004">
      <c r="A17" s="163"/>
      <c r="B17" s="164"/>
      <c r="C17" s="165"/>
      <c r="D17" s="165"/>
      <c r="E17" s="166"/>
      <c r="F17" s="167"/>
      <c r="G17" s="168"/>
      <c r="H17" s="169"/>
      <c r="I17" s="170">
        <f t="shared" si="0"/>
        <v>0</v>
      </c>
      <c r="J17" s="171"/>
      <c r="K17" s="172">
        <f t="shared" si="2"/>
        <v>0</v>
      </c>
      <c r="L17" s="172"/>
      <c r="M17" s="170"/>
      <c r="N17" s="171"/>
      <c r="O17" s="172"/>
      <c r="P17" s="170"/>
      <c r="Q17" s="171"/>
      <c r="R17" s="172"/>
      <c r="S17" s="172"/>
      <c r="T17" s="170"/>
      <c r="U17" s="171"/>
      <c r="V17" s="170"/>
      <c r="W17" s="173">
        <f t="shared" si="1"/>
        <v>0</v>
      </c>
      <c r="X17" s="168"/>
    </row>
    <row r="18" spans="1:24" ht="22.5" thickBot="1" x14ac:dyDescent="0.55000000000000004">
      <c r="A18" s="174" t="s">
        <v>38</v>
      </c>
      <c r="B18" s="175"/>
      <c r="C18" s="175"/>
      <c r="D18" s="175"/>
      <c r="E18" s="175"/>
      <c r="F18" s="175"/>
      <c r="G18" s="175"/>
      <c r="H18" s="176"/>
      <c r="I18" s="177">
        <f>SUM(I7:I17)</f>
        <v>19561.5</v>
      </c>
      <c r="J18" s="178"/>
      <c r="K18" s="179">
        <f>SUM(K7:K17)</f>
        <v>2</v>
      </c>
      <c r="L18" s="179"/>
      <c r="M18" s="177"/>
      <c r="N18" s="178"/>
      <c r="O18" s="179"/>
      <c r="P18" s="177"/>
      <c r="Q18" s="178"/>
      <c r="R18" s="179"/>
      <c r="S18" s="179"/>
      <c r="T18" s="177"/>
      <c r="U18" s="180"/>
      <c r="V18" s="181"/>
      <c r="W18" s="178">
        <f>SUM(W7:W17)</f>
        <v>41840.1</v>
      </c>
      <c r="X18" s="182"/>
    </row>
    <row r="19" spans="1:24" ht="24" x14ac:dyDescent="0.5">
      <c r="A19" s="183"/>
      <c r="B19" s="183"/>
      <c r="C19" s="183"/>
      <c r="D19" s="184"/>
      <c r="E19" s="183"/>
      <c r="F19" s="185"/>
      <c r="G19" s="185"/>
      <c r="H19" s="185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5"/>
    </row>
    <row r="20" spans="1:24" ht="24" x14ac:dyDescent="0.55000000000000004">
      <c r="A20" s="187" t="s">
        <v>60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24" ht="24" x14ac:dyDescent="0.55000000000000004">
      <c r="A21" s="187" t="s">
        <v>61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</row>
    <row r="22" spans="1:24" ht="24" x14ac:dyDescent="0.55000000000000004">
      <c r="A22" s="187" t="s">
        <v>62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</row>
  </sheetData>
  <mergeCells count="27">
    <mergeCell ref="B17:E17"/>
    <mergeCell ref="A18:G18"/>
    <mergeCell ref="A20:X20"/>
    <mergeCell ref="A21:X21"/>
    <mergeCell ref="A22:X22"/>
    <mergeCell ref="B11:E11"/>
    <mergeCell ref="B12:E12"/>
    <mergeCell ref="B13:E13"/>
    <mergeCell ref="B14:E14"/>
    <mergeCell ref="B15:E15"/>
    <mergeCell ref="B16:E16"/>
    <mergeCell ref="W5:W6"/>
    <mergeCell ref="X5:X6"/>
    <mergeCell ref="B7:E7"/>
    <mergeCell ref="B8:E8"/>
    <mergeCell ref="B9:E9"/>
    <mergeCell ref="B10:E10"/>
    <mergeCell ref="A1:V1"/>
    <mergeCell ref="A5:A6"/>
    <mergeCell ref="B5:E6"/>
    <mergeCell ref="F5:F6"/>
    <mergeCell ref="G5:G6"/>
    <mergeCell ref="H5:I5"/>
    <mergeCell ref="J5:M5"/>
    <mergeCell ref="N5:P5"/>
    <mergeCell ref="Q5:T5"/>
    <mergeCell ref="U5:V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สรุป-ดำเนินการเอง</vt:lpstr>
      <vt:lpstr>รายละเอียด -ดำเนินการเอง</vt:lpstr>
      <vt:lpstr>'รายละเอียด -ดำเนินการเอง'!Print_Area</vt:lpstr>
      <vt:lpstr>'สรุป-ดำเนินการเอง'!Print_Area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2020-09-14T04:30:52Z</dcterms:created>
  <dcterms:modified xsi:type="dcterms:W3CDTF">2020-09-14T04:32:20Z</dcterms:modified>
</cp:coreProperties>
</file>