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980" windowHeight="11205" activeTab="4"/>
  </bookViews>
  <sheets>
    <sheet name="13-34" sheetId="1" r:id="rId1"/>
    <sheet name="35-36" sheetId="2" r:id="rId2"/>
    <sheet name="37-38" sheetId="3" r:id="rId3"/>
    <sheet name="39-42" sheetId="4" r:id="rId4"/>
    <sheet name="43-6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<sst xmlns="http://schemas.openxmlformats.org/spreadsheetml/2006/main" count="94" uniqueCount="36">
  <si>
    <t>สรุปรายละเอียดลักษณะผิวทางในความรับผิดขอบของกรมทางหลวง</t>
  </si>
  <si>
    <t>คอนกรีต</t>
  </si>
  <si>
    <t>ระยะทางจริง</t>
  </si>
  <si>
    <t>ต่อ 2 ช่องจราจร</t>
  </si>
  <si>
    <t>ปีงบ
ประมาณ</t>
  </si>
  <si>
    <t>ลาดยาง</t>
  </si>
  <si>
    <t>ลูกรัง</t>
  </si>
  <si>
    <t>ทางบำรุง (กม.)</t>
  </si>
  <si>
    <t>รวมทางบำรุง (กม.)</t>
  </si>
  <si>
    <t>รวมทางบำรุง
 (กม.)</t>
  </si>
  <si>
    <t>ทางรักษาสภาพ 
(กม.)</t>
  </si>
  <si>
    <t>ทางก่อสร้าง 
(กม.)</t>
  </si>
  <si>
    <t>รวมทั้งสิ้น (กม.)</t>
  </si>
  <si>
    <t>รวมทั้งสิ้น 
(กม.)</t>
  </si>
  <si>
    <t>ทาง
รักษาสภาพ 
(กม.)</t>
  </si>
  <si>
    <t>ทาง
ก่อสร้าง 
(กม.)</t>
  </si>
  <si>
    <t>ทางบำรุง ต่อ 2 ช่องจราจร (กม.)</t>
  </si>
  <si>
    <t>ทางรักษาสภาพ และ
ทางก่อสร้าง ต่อ 2 ช่องจราจร (กม.)</t>
  </si>
  <si>
    <t>รวม</t>
  </si>
  <si>
    <t>รวมทั้งสิ้น</t>
  </si>
  <si>
    <t>ระยะทางบำรุง</t>
  </si>
  <si>
    <t>ระยะทางก่อสร้าง</t>
  </si>
  <si>
    <t>Workload</t>
  </si>
  <si>
    <t>ค่าคำนวณ</t>
  </si>
  <si>
    <t>สรุปสถิติลักษณะผิวทางบำรุงระหว่าง  ปี  2513 -2534</t>
  </si>
  <si>
    <t>พ.ศ.</t>
  </si>
  <si>
    <t>สายประธาน</t>
  </si>
  <si>
    <t>สายรอง</t>
  </si>
  <si>
    <t>สายจังหวัด</t>
  </si>
  <si>
    <t>ผิวคอนกรีต</t>
  </si>
  <si>
    <t>ผิวแอสฟัลต์</t>
  </si>
  <si>
    <t>ผิวลูกรัง</t>
  </si>
  <si>
    <t xml:space="preserve"> งานสถิติ ส่วนประเมินผลฯ</t>
  </si>
  <si>
    <t>หมายเหตุ</t>
  </si>
  <si>
    <t>ตั้งแต่ปี 2556 ระยะทางรวมทางหลวงพิเศษ</t>
  </si>
  <si>
    <t xml:space="preserve"> 30 กันยายน 2562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</si>
</sst>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0"/>
    <numFmt numFmtId="196" formatCode="_-* #,##0.000_-;\-* #,##0.000_-;_-* &quot;-&quot;??_-;_-@_-"/>
    <numFmt numFmtId="197" formatCode="#,##0.000_ ;\-#,##0.000\ "/>
    <numFmt numFmtId="198" formatCode="_-* #,##0.000_-;\-* #,##0.000_-;_-* &quot;-&quot;???_-;_-@_-"/>
  </numFmts>
  <fonts count="50">
    <font>
      <sz val="10"/>
      <name val="Arial"/>
      <family val="0"/>
    </font>
    <font>
      <sz val="16"/>
      <name val="AngsanaUPC"/>
      <family val="1"/>
    </font>
    <font>
      <b/>
      <sz val="20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8"/>
      <name val="Arial"/>
      <family val="2"/>
    </font>
    <font>
      <b/>
      <sz val="18"/>
      <name val="AngsanaUPC"/>
      <family val="1"/>
    </font>
    <font>
      <sz val="14"/>
      <name val="Browallia New"/>
      <family val="2"/>
    </font>
    <font>
      <sz val="14"/>
      <color indexed="8"/>
      <name val="Browallia New"/>
      <family val="2"/>
    </font>
    <font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9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95" fontId="3" fillId="0" borderId="13" xfId="0" applyNumberFormat="1" applyFont="1" applyBorder="1" applyAlignment="1">
      <alignment horizontal="center"/>
    </xf>
    <xf numFmtId="195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195" fontId="47" fillId="0" borderId="0" xfId="0" applyNumberFormat="1" applyFont="1" applyAlignment="1">
      <alignment/>
    </xf>
    <xf numFmtId="195" fontId="47" fillId="0" borderId="0" xfId="0" applyNumberFormat="1" applyFont="1" applyAlignment="1">
      <alignment horizontal="left"/>
    </xf>
    <xf numFmtId="195" fontId="48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95" fontId="47" fillId="0" borderId="11" xfId="36" applyNumberFormat="1" applyFont="1" applyBorder="1" applyAlignment="1">
      <alignment/>
    </xf>
    <xf numFmtId="195" fontId="47" fillId="0" borderId="0" xfId="36" applyNumberFormat="1" applyFont="1" applyAlignment="1">
      <alignment horizontal="center"/>
    </xf>
    <xf numFmtId="195" fontId="47" fillId="0" borderId="11" xfId="36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5" fontId="7" fillId="0" borderId="0" xfId="0" applyNumberFormat="1" applyFont="1" applyAlignment="1">
      <alignment/>
    </xf>
    <xf numFmtId="195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95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5" fontId="7" fillId="0" borderId="13" xfId="0" applyNumberFormat="1" applyFont="1" applyBorder="1" applyAlignment="1">
      <alignment horizontal="center"/>
    </xf>
    <xf numFmtId="195" fontId="7" fillId="0" borderId="16" xfId="0" applyNumberFormat="1" applyFont="1" applyBorder="1" applyAlignment="1">
      <alignment horizontal="center"/>
    </xf>
    <xf numFmtId="195" fontId="7" fillId="33" borderId="17" xfId="0" applyNumberFormat="1" applyFont="1" applyFill="1" applyBorder="1" applyAlignment="1">
      <alignment horizontal="center"/>
    </xf>
    <xf numFmtId="195" fontId="7" fillId="33" borderId="18" xfId="0" applyNumberFormat="1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95" fontId="7" fillId="34" borderId="10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95" fontId="7" fillId="0" borderId="0" xfId="0" applyNumberFormat="1" applyFont="1" applyAlignment="1">
      <alignment horizontal="center"/>
    </xf>
    <xf numFmtId="19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195" fontId="48" fillId="0" borderId="11" xfId="0" applyNumberFormat="1" applyFont="1" applyBorder="1" applyAlignment="1">
      <alignment horizontal="center" vertical="center"/>
    </xf>
    <xf numFmtId="195" fontId="48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50\&#3591;&#3623;&#3604;1-50\1-5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52\1-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50\&#3591;&#3623;&#3604;2-49\2-4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48\3-48(&#3618;&#3657;&#3634;&#3618;&#3609;&#3588;&#3619;&#3609;&#3634;&#3618;&#358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47\&#3610;&#3633;&#3597;&#3594;&#3637;&#3612;&#3636;&#3623;&#3607;&#3634;&#3591;%203-47(&#3648;&#3614;&#3636;&#3656;&#3617;&#3608;&#3609;&#3610;&#3640;&#3619;&#3637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46\3-4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45\3-4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44\3-4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43\3-4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0;&#3633;&#3597;&#3594;&#3637;&#3621;&#3633;&#3585;&#3625;&#3603;&#3632;&#3612;&#3636;&#3623;&#3607;&#3634;&#3591;\51\2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ปก"/>
      <sheetName val="สรุป1(50)"/>
      <sheetName val="เขต1(50)"/>
      <sheetName val="ภาค1(50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3">
        <row r="22">
          <cell r="B22">
            <v>2202.918</v>
          </cell>
          <cell r="C22">
            <v>5659.6399999999985</v>
          </cell>
          <cell r="D22">
            <v>47877.388</v>
          </cell>
          <cell r="E22">
            <v>57328.159</v>
          </cell>
          <cell r="F22">
            <v>217.79</v>
          </cell>
          <cell r="G22">
            <v>217.79</v>
          </cell>
          <cell r="H22">
            <v>50298.096</v>
          </cell>
          <cell r="I22">
            <v>63205.58900000001</v>
          </cell>
          <cell r="J22">
            <v>278.098</v>
          </cell>
          <cell r="K22">
            <v>291.90700000000004</v>
          </cell>
          <cell r="L22">
            <v>961.1570000000002</v>
          </cell>
          <cell r="M22">
            <v>1246.7930000000001</v>
          </cell>
          <cell r="N22">
            <v>51537.35100000002</v>
          </cell>
          <cell r="O22">
            <v>64744.289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2(51)"/>
      <sheetName val="เขต2(51)"/>
      <sheetName val="ภาค2(51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แขวงฯ"/>
    </sheetNames>
    <sheetDataSet>
      <sheetData sheetId="2">
        <row r="22">
          <cell r="B22">
            <v>2072.603</v>
          </cell>
          <cell r="C22">
            <v>5734.678</v>
          </cell>
          <cell r="D22">
            <v>48569.33000000001</v>
          </cell>
          <cell r="E22">
            <v>59631.389</v>
          </cell>
          <cell r="F22">
            <v>264.133</v>
          </cell>
          <cell r="G22">
            <v>264.133</v>
          </cell>
          <cell r="H22">
            <v>50906.178</v>
          </cell>
          <cell r="I22">
            <v>65630.31199999999</v>
          </cell>
          <cell r="P22">
            <v>209.656</v>
          </cell>
          <cell r="Q22">
            <v>209.656</v>
          </cell>
          <cell r="X22">
            <v>510.139</v>
          </cell>
          <cell r="Y22">
            <v>654.978</v>
          </cell>
          <cell r="AF22">
            <v>51625.97300000001</v>
          </cell>
          <cell r="AG22">
            <v>66494.946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ปก"/>
      <sheetName val="สรุป2(49)"/>
      <sheetName val="เขต2(49)"/>
      <sheetName val="ภาค2(49)"/>
      <sheetName val="ตาราง"/>
      <sheetName val="1"/>
      <sheetName val="2"/>
      <sheetName val="3"/>
      <sheetName val="5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3">
        <row r="22">
          <cell r="B22">
            <v>2227.128</v>
          </cell>
          <cell r="C22">
            <v>5632.313999999999</v>
          </cell>
          <cell r="D22">
            <v>47581.972</v>
          </cell>
          <cell r="E22">
            <v>56545.055</v>
          </cell>
          <cell r="F22">
            <v>225.27500000000003</v>
          </cell>
          <cell r="G22">
            <v>225.27500000000003</v>
          </cell>
          <cell r="H22">
            <v>50034.375</v>
          </cell>
          <cell r="I22">
            <v>62402.64399999999</v>
          </cell>
          <cell r="J22">
            <v>259.41700000000003</v>
          </cell>
          <cell r="K22">
            <v>273.226</v>
          </cell>
          <cell r="L22">
            <v>1111.312</v>
          </cell>
          <cell r="M22">
            <v>1480.2990000000004</v>
          </cell>
          <cell r="N22">
            <v>51405.104</v>
          </cell>
          <cell r="O22">
            <v>64156.169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3(48)"/>
      <sheetName val="เขต3(48)"/>
      <sheetName val="ภาค3(48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8(ย้ายนครนายก)"/>
      <sheetName val="9"/>
      <sheetName val="10"/>
      <sheetName val="11"/>
      <sheetName val="11 (ย้ายนครนายก)"/>
      <sheetName val="12"/>
      <sheetName val="13"/>
      <sheetName val="14"/>
      <sheetName val="15"/>
    </sheetNames>
    <sheetDataSet>
      <sheetData sheetId="2">
        <row r="22">
          <cell r="B22">
            <v>2213.3610000000003</v>
          </cell>
          <cell r="C22">
            <v>5624.606</v>
          </cell>
          <cell r="D22">
            <v>47658.206000000006</v>
          </cell>
          <cell r="E22">
            <v>55843.422999999995</v>
          </cell>
          <cell r="F22">
            <v>279.19399999999996</v>
          </cell>
          <cell r="G22">
            <v>279.19399999999996</v>
          </cell>
          <cell r="H22">
            <v>50150.76099999999</v>
          </cell>
          <cell r="I22">
            <v>61747.223000000005</v>
          </cell>
          <cell r="J22">
            <v>366.418</v>
          </cell>
          <cell r="K22">
            <v>380.22700000000003</v>
          </cell>
          <cell r="L22">
            <v>949.0509999999999</v>
          </cell>
          <cell r="M22">
            <v>1201.2209999999998</v>
          </cell>
          <cell r="N22">
            <v>51466.23</v>
          </cell>
          <cell r="O22">
            <v>63328.671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3(47)"/>
      <sheetName val="เขต3(47)"/>
      <sheetName val="ภาค3(47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2">
        <row r="22">
          <cell r="B22">
            <v>2344.388</v>
          </cell>
          <cell r="C22">
            <v>5759.510000000001</v>
          </cell>
          <cell r="D22">
            <v>47628.90600000001</v>
          </cell>
          <cell r="E22">
            <v>55478.247</v>
          </cell>
          <cell r="F22">
            <v>347.81000000000006</v>
          </cell>
          <cell r="G22">
            <v>347.81000000000006</v>
          </cell>
          <cell r="H22">
            <v>50321.104</v>
          </cell>
          <cell r="I22">
            <v>61585.567</v>
          </cell>
          <cell r="J22">
            <v>472.792</v>
          </cell>
          <cell r="K22">
            <v>486.601</v>
          </cell>
          <cell r="L22">
            <v>983.5520000000001</v>
          </cell>
          <cell r="M22">
            <v>1214.9620000000002</v>
          </cell>
          <cell r="N22">
            <v>51777.448</v>
          </cell>
          <cell r="O22">
            <v>63287.130000000005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3(46)"/>
      <sheetName val="เขต3(46)"/>
      <sheetName val="ภาค3(46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2">
        <row r="22">
          <cell r="B22">
            <v>2534.0840000000003</v>
          </cell>
          <cell r="C22">
            <v>6108.305</v>
          </cell>
          <cell r="D22">
            <v>48471.702</v>
          </cell>
          <cell r="E22">
            <v>55450.530999999995</v>
          </cell>
          <cell r="F22">
            <v>354.63800000000003</v>
          </cell>
          <cell r="G22">
            <v>354.63800000000003</v>
          </cell>
          <cell r="H22">
            <v>51360.424</v>
          </cell>
          <cell r="I22">
            <v>61913.473999999995</v>
          </cell>
          <cell r="J22">
            <v>577.037</v>
          </cell>
          <cell r="K22">
            <v>593.971</v>
          </cell>
          <cell r="L22">
            <v>1238.416</v>
          </cell>
          <cell r="M22">
            <v>1475.19</v>
          </cell>
          <cell r="N22">
            <v>53175.877</v>
          </cell>
          <cell r="O22">
            <v>63982.635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3(45)"/>
      <sheetName val="เขต3(45)"/>
      <sheetName val="ภาค3(45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2">
        <row r="22">
          <cell r="B22">
            <v>2561.0809999999997</v>
          </cell>
          <cell r="C22">
            <v>6155.683</v>
          </cell>
          <cell r="D22">
            <v>48626.83499999999</v>
          </cell>
          <cell r="E22">
            <v>54969.96599999999</v>
          </cell>
          <cell r="F22">
            <v>482.6210000000001</v>
          </cell>
          <cell r="G22">
            <v>482.6210000000001</v>
          </cell>
          <cell r="H22">
            <v>51670.537000000004</v>
          </cell>
          <cell r="I22">
            <v>61608.27000000001</v>
          </cell>
          <cell r="J22">
            <v>590.9390000000001</v>
          </cell>
          <cell r="K22">
            <v>597.595</v>
          </cell>
          <cell r="L22">
            <v>1499.695</v>
          </cell>
          <cell r="M22">
            <v>1889.6140000000003</v>
          </cell>
          <cell r="N22">
            <v>53761.171</v>
          </cell>
          <cell r="O22">
            <v>64095.479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3(44)"/>
      <sheetName val="เขต3(44)"/>
      <sheetName val="ภาค3(44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2">
        <row r="22">
          <cell r="B22">
            <v>2520.3969999999995</v>
          </cell>
          <cell r="C22">
            <v>6028.793</v>
          </cell>
          <cell r="D22">
            <v>47758.469</v>
          </cell>
          <cell r="E22">
            <v>52937.57</v>
          </cell>
          <cell r="F22">
            <v>713.1629999999999</v>
          </cell>
          <cell r="G22">
            <v>784.818</v>
          </cell>
          <cell r="H22">
            <v>50992.02899999999</v>
          </cell>
          <cell r="I22">
            <v>59751.181000000004</v>
          </cell>
          <cell r="J22">
            <v>553.0639999999999</v>
          </cell>
          <cell r="K22">
            <v>553.9639999999999</v>
          </cell>
          <cell r="L22">
            <v>1890.7220000000002</v>
          </cell>
          <cell r="M22">
            <v>2267.824</v>
          </cell>
          <cell r="N22">
            <v>53435.814999999995</v>
          </cell>
          <cell r="O22">
            <v>62572.969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3(43)"/>
      <sheetName val="เขต3(43)"/>
      <sheetName val="ภาค3(43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2">
        <row r="22">
          <cell r="B22">
            <v>2347.6949999999997</v>
          </cell>
          <cell r="C22">
            <v>5431.612000000001</v>
          </cell>
          <cell r="D22">
            <v>46817.590000000004</v>
          </cell>
          <cell r="E22">
            <v>51127.81900000001</v>
          </cell>
          <cell r="F22">
            <v>844.334</v>
          </cell>
          <cell r="G22">
            <v>844.0539999999999</v>
          </cell>
          <cell r="H22">
            <v>50009.619</v>
          </cell>
          <cell r="I22">
            <v>57403.485</v>
          </cell>
          <cell r="J22">
            <v>713.9330000000001</v>
          </cell>
          <cell r="K22">
            <v>714.8330000000001</v>
          </cell>
          <cell r="L22">
            <v>2236.361</v>
          </cell>
          <cell r="M22">
            <v>2670.5789999999993</v>
          </cell>
          <cell r="N22">
            <v>52959.913</v>
          </cell>
          <cell r="O22">
            <v>60788.89699999998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2(51)"/>
      <sheetName val="เขต2(51)"/>
      <sheetName val="ภาค2(51)"/>
      <sheetName val="ตารา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แขวงฯ"/>
    </sheetNames>
    <sheetDataSet>
      <sheetData sheetId="2">
        <row r="22">
          <cell r="B22">
            <v>2184.892</v>
          </cell>
          <cell r="C22">
            <v>5730.603</v>
          </cell>
          <cell r="D22">
            <v>48337.244000000006</v>
          </cell>
          <cell r="E22">
            <v>59245.594000000005</v>
          </cell>
          <cell r="F22">
            <v>231.15000000000003</v>
          </cell>
          <cell r="G22">
            <v>231.15000000000003</v>
          </cell>
          <cell r="H22">
            <v>50753.39800000001</v>
          </cell>
          <cell r="I22">
            <v>65207.459</v>
          </cell>
          <cell r="P22">
            <v>311.202</v>
          </cell>
          <cell r="Q22">
            <v>325.011</v>
          </cell>
          <cell r="X22">
            <v>569.373</v>
          </cell>
          <cell r="Y22">
            <v>733.2350000000001</v>
          </cell>
          <cell r="AF22">
            <v>51633.97299999999</v>
          </cell>
          <cell r="AG22">
            <v>66265.70500000002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8.8515625" style="0" customWidth="1"/>
    <col min="2" max="4" width="11.7109375" style="0" customWidth="1"/>
    <col min="5" max="5" width="12.7109375" style="0" customWidth="1"/>
    <col min="6" max="8" width="11.7109375" style="0" customWidth="1"/>
    <col min="9" max="9" width="12.7109375" style="0" customWidth="1"/>
    <col min="10" max="12" width="11.7109375" style="0" customWidth="1"/>
    <col min="13" max="13" width="12.7109375" style="0" customWidth="1"/>
    <col min="14" max="14" width="13.28125" style="0" customWidth="1"/>
  </cols>
  <sheetData>
    <row r="1" spans="1:14" ht="29.2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</row>
    <row r="3" spans="1:14" ht="23.25">
      <c r="A3" s="43" t="s">
        <v>25</v>
      </c>
      <c r="B3" s="44" t="s">
        <v>26</v>
      </c>
      <c r="C3" s="44"/>
      <c r="D3" s="44"/>
      <c r="E3" s="44"/>
      <c r="F3" s="45" t="s">
        <v>27</v>
      </c>
      <c r="G3" s="45"/>
      <c r="H3" s="45"/>
      <c r="I3" s="45"/>
      <c r="J3" s="44" t="s">
        <v>28</v>
      </c>
      <c r="K3" s="44"/>
      <c r="L3" s="44"/>
      <c r="M3" s="44"/>
      <c r="N3" s="44" t="s">
        <v>19</v>
      </c>
    </row>
    <row r="4" spans="1:14" ht="23.25">
      <c r="A4" s="43"/>
      <c r="B4" s="16" t="s">
        <v>29</v>
      </c>
      <c r="C4" s="16" t="s">
        <v>30</v>
      </c>
      <c r="D4" s="16" t="s">
        <v>31</v>
      </c>
      <c r="E4" s="16" t="s">
        <v>18</v>
      </c>
      <c r="F4" s="16" t="s">
        <v>29</v>
      </c>
      <c r="G4" s="16" t="s">
        <v>30</v>
      </c>
      <c r="H4" s="16" t="s">
        <v>31</v>
      </c>
      <c r="I4" s="16" t="s">
        <v>18</v>
      </c>
      <c r="J4" s="16" t="s">
        <v>29</v>
      </c>
      <c r="K4" s="16" t="s">
        <v>30</v>
      </c>
      <c r="L4" s="16" t="s">
        <v>31</v>
      </c>
      <c r="M4" s="16" t="s">
        <v>18</v>
      </c>
      <c r="N4" s="44"/>
    </row>
    <row r="5" spans="1:14" ht="23.25">
      <c r="A5" s="17">
        <v>2513</v>
      </c>
      <c r="B5" s="18">
        <v>79.652</v>
      </c>
      <c r="C5" s="18">
        <v>4679.648</v>
      </c>
      <c r="D5" s="18">
        <v>222.837</v>
      </c>
      <c r="E5" s="18">
        <f>SUM(B5:D5)</f>
        <v>4982.137000000001</v>
      </c>
      <c r="F5" s="18">
        <v>16.388</v>
      </c>
      <c r="G5" s="18">
        <v>3844.668</v>
      </c>
      <c r="H5" s="18">
        <v>1558.288</v>
      </c>
      <c r="I5" s="18">
        <f>SUM(F5:H5)</f>
        <v>5419.344</v>
      </c>
      <c r="J5" s="19">
        <v>0</v>
      </c>
      <c r="K5" s="20">
        <v>0</v>
      </c>
      <c r="L5" s="20">
        <v>0</v>
      </c>
      <c r="M5" s="20">
        <v>0</v>
      </c>
      <c r="N5" s="18">
        <f>E5+I5+M5</f>
        <v>10401.481</v>
      </c>
    </row>
    <row r="6" spans="1:14" ht="23.25">
      <c r="A6" s="17">
        <v>2514</v>
      </c>
      <c r="B6" s="18">
        <v>92.16</v>
      </c>
      <c r="C6" s="18">
        <v>5049.594</v>
      </c>
      <c r="D6" s="18">
        <v>169.488</v>
      </c>
      <c r="E6" s="18">
        <f aca="true" t="shared" si="0" ref="E6:E26">SUM(B6:D6)</f>
        <v>5311.242</v>
      </c>
      <c r="F6" s="18">
        <v>17.513</v>
      </c>
      <c r="G6" s="18">
        <v>4521.412</v>
      </c>
      <c r="H6" s="18">
        <v>1126.646</v>
      </c>
      <c r="I6" s="18">
        <f aca="true" t="shared" si="1" ref="I6:I26">SUM(F6:H6)</f>
        <v>5665.571</v>
      </c>
      <c r="J6" s="18">
        <v>11.02</v>
      </c>
      <c r="K6" s="18">
        <v>1769.789</v>
      </c>
      <c r="L6" s="18">
        <v>4347.005</v>
      </c>
      <c r="M6" s="18">
        <f>SUM(J6:L6)</f>
        <v>6127.814</v>
      </c>
      <c r="N6" s="18">
        <f aca="true" t="shared" si="2" ref="N6:N25">E6+I6+M6</f>
        <v>17104.627</v>
      </c>
    </row>
    <row r="7" spans="1:14" ht="23.25">
      <c r="A7" s="17">
        <v>2515</v>
      </c>
      <c r="B7" s="18">
        <v>91.95</v>
      </c>
      <c r="C7" s="18">
        <v>5327.467</v>
      </c>
      <c r="D7" s="18">
        <v>117.779</v>
      </c>
      <c r="E7" s="18">
        <f t="shared" si="0"/>
        <v>5537.196</v>
      </c>
      <c r="F7" s="18">
        <v>16.388</v>
      </c>
      <c r="G7" s="18">
        <v>5056.947</v>
      </c>
      <c r="H7" s="18">
        <v>896.098</v>
      </c>
      <c r="I7" s="18">
        <f t="shared" si="1"/>
        <v>5969.433</v>
      </c>
      <c r="J7" s="18">
        <v>9.068</v>
      </c>
      <c r="K7" s="18">
        <v>2279.099</v>
      </c>
      <c r="L7" s="18">
        <v>3890.701</v>
      </c>
      <c r="M7" s="18">
        <f aca="true" t="shared" si="3" ref="M7:M25">SUM(J7:L7)</f>
        <v>6178.868</v>
      </c>
      <c r="N7" s="18">
        <f t="shared" si="2"/>
        <v>17685.497000000003</v>
      </c>
    </row>
    <row r="8" spans="1:14" ht="23.25">
      <c r="A8" s="17">
        <v>2516</v>
      </c>
      <c r="B8" s="18">
        <v>92.05</v>
      </c>
      <c r="C8" s="18">
        <v>5522.49</v>
      </c>
      <c r="D8" s="18">
        <v>105.124</v>
      </c>
      <c r="E8" s="18">
        <f t="shared" si="0"/>
        <v>5719.664</v>
      </c>
      <c r="F8" s="18">
        <v>16.388</v>
      </c>
      <c r="G8" s="18">
        <v>5230.813</v>
      </c>
      <c r="H8" s="18">
        <v>982.604</v>
      </c>
      <c r="I8" s="18">
        <f t="shared" si="1"/>
        <v>6229.805</v>
      </c>
      <c r="J8" s="18">
        <v>9.068</v>
      </c>
      <c r="K8" s="18">
        <v>2403.86</v>
      </c>
      <c r="L8" s="18">
        <v>4002.979</v>
      </c>
      <c r="M8" s="18">
        <f t="shared" si="3"/>
        <v>6415.907</v>
      </c>
      <c r="N8" s="18">
        <f t="shared" si="2"/>
        <v>18365.376</v>
      </c>
    </row>
    <row r="9" spans="1:14" ht="23.25">
      <c r="A9" s="17">
        <v>2517</v>
      </c>
      <c r="B9" s="18">
        <v>96.48</v>
      </c>
      <c r="C9" s="18">
        <v>5889.622</v>
      </c>
      <c r="D9" s="18">
        <v>73.975</v>
      </c>
      <c r="E9" s="18">
        <f t="shared" si="0"/>
        <v>6060.077</v>
      </c>
      <c r="F9" s="18">
        <v>9.986</v>
      </c>
      <c r="G9" s="18">
        <v>5610.977</v>
      </c>
      <c r="H9" s="18">
        <v>776.15</v>
      </c>
      <c r="I9" s="18">
        <f t="shared" si="1"/>
        <v>6397.112999999999</v>
      </c>
      <c r="J9" s="18">
        <v>8.697</v>
      </c>
      <c r="K9" s="18">
        <v>2855.621</v>
      </c>
      <c r="L9" s="18">
        <v>3863.411</v>
      </c>
      <c r="M9" s="18">
        <f t="shared" si="3"/>
        <v>6727.729</v>
      </c>
      <c r="N9" s="18">
        <f t="shared" si="2"/>
        <v>19184.918999999998</v>
      </c>
    </row>
    <row r="10" spans="1:14" ht="23.25">
      <c r="A10" s="17">
        <v>2518</v>
      </c>
      <c r="B10" s="18">
        <v>94.702</v>
      </c>
      <c r="C10" s="18">
        <v>5914.231</v>
      </c>
      <c r="D10" s="18">
        <v>72.605</v>
      </c>
      <c r="E10" s="18">
        <f t="shared" si="0"/>
        <v>6081.538</v>
      </c>
      <c r="F10" s="18">
        <v>38.85</v>
      </c>
      <c r="G10" s="18">
        <v>5791.989</v>
      </c>
      <c r="H10" s="18">
        <v>745.781</v>
      </c>
      <c r="I10" s="18">
        <f t="shared" si="1"/>
        <v>6576.62</v>
      </c>
      <c r="J10" s="18">
        <v>8.634</v>
      </c>
      <c r="K10" s="18">
        <v>3387.231</v>
      </c>
      <c r="L10" s="18">
        <v>4043.253</v>
      </c>
      <c r="M10" s="18">
        <f t="shared" si="3"/>
        <v>7439.118</v>
      </c>
      <c r="N10" s="18">
        <f t="shared" si="2"/>
        <v>20097.275999999998</v>
      </c>
    </row>
    <row r="11" spans="1:14" ht="23.25">
      <c r="A11" s="17">
        <v>2519</v>
      </c>
      <c r="B11" s="18">
        <v>94.702</v>
      </c>
      <c r="C11" s="18">
        <v>5912.231</v>
      </c>
      <c r="D11" s="18">
        <v>72.605</v>
      </c>
      <c r="E11" s="18">
        <f t="shared" si="0"/>
        <v>6079.538</v>
      </c>
      <c r="F11" s="18">
        <v>38.85</v>
      </c>
      <c r="G11" s="18">
        <v>6006.859</v>
      </c>
      <c r="H11" s="18">
        <v>679.244</v>
      </c>
      <c r="I11" s="18">
        <f t="shared" si="1"/>
        <v>6724.953</v>
      </c>
      <c r="J11" s="18">
        <v>7.966</v>
      </c>
      <c r="K11" s="18">
        <v>4267.524</v>
      </c>
      <c r="L11" s="18">
        <v>4601.141</v>
      </c>
      <c r="M11" s="18">
        <f t="shared" si="3"/>
        <v>8876.631000000001</v>
      </c>
      <c r="N11" s="18">
        <f t="shared" si="2"/>
        <v>21681.122000000003</v>
      </c>
    </row>
    <row r="12" spans="1:14" ht="23.25">
      <c r="A12" s="17">
        <v>2520</v>
      </c>
      <c r="B12" s="18">
        <v>94.702</v>
      </c>
      <c r="C12" s="18">
        <v>5918.376</v>
      </c>
      <c r="D12" s="18">
        <v>72.605</v>
      </c>
      <c r="E12" s="18">
        <f t="shared" si="0"/>
        <v>6085.683</v>
      </c>
      <c r="F12" s="18">
        <v>38.85</v>
      </c>
      <c r="G12" s="18">
        <v>6165.828</v>
      </c>
      <c r="H12" s="18">
        <v>649.724</v>
      </c>
      <c r="I12" s="18">
        <f t="shared" si="1"/>
        <v>6854.402000000001</v>
      </c>
      <c r="J12" s="18">
        <v>7.966</v>
      </c>
      <c r="K12" s="18">
        <v>4912.043</v>
      </c>
      <c r="L12" s="18">
        <v>5021.771</v>
      </c>
      <c r="M12" s="18">
        <f t="shared" si="3"/>
        <v>9941.779999999999</v>
      </c>
      <c r="N12" s="18">
        <f t="shared" si="2"/>
        <v>22881.864999999998</v>
      </c>
    </row>
    <row r="13" spans="1:14" ht="23.25">
      <c r="A13" s="17">
        <v>2521</v>
      </c>
      <c r="B13" s="18">
        <v>94.702</v>
      </c>
      <c r="C13" s="18">
        <v>6128.362</v>
      </c>
      <c r="D13" s="18">
        <v>72.605</v>
      </c>
      <c r="E13" s="18">
        <f t="shared" si="0"/>
        <v>6295.669</v>
      </c>
      <c r="F13" s="18">
        <v>19.826</v>
      </c>
      <c r="G13" s="18">
        <v>6519.566</v>
      </c>
      <c r="H13" s="18">
        <v>474.978</v>
      </c>
      <c r="I13" s="18">
        <f t="shared" si="1"/>
        <v>7014.37</v>
      </c>
      <c r="J13" s="18">
        <v>6.117</v>
      </c>
      <c r="K13" s="18">
        <v>6203.396</v>
      </c>
      <c r="L13" s="18">
        <v>5546.296</v>
      </c>
      <c r="M13" s="18">
        <f t="shared" si="3"/>
        <v>11755.809000000001</v>
      </c>
      <c r="N13" s="18">
        <f t="shared" si="2"/>
        <v>25065.848</v>
      </c>
    </row>
    <row r="14" spans="1:14" ht="23.25">
      <c r="A14" s="17">
        <v>2522</v>
      </c>
      <c r="B14" s="18">
        <v>111.936</v>
      </c>
      <c r="C14" s="18">
        <v>6446.223</v>
      </c>
      <c r="D14" s="18">
        <v>68.615</v>
      </c>
      <c r="E14" s="18">
        <f t="shared" si="0"/>
        <v>6626.773999999999</v>
      </c>
      <c r="F14" s="18">
        <v>41.48</v>
      </c>
      <c r="G14" s="18">
        <v>7012.948</v>
      </c>
      <c r="H14" s="18">
        <v>138.851</v>
      </c>
      <c r="I14" s="18">
        <f t="shared" si="1"/>
        <v>7193.2789999999995</v>
      </c>
      <c r="J14" s="18">
        <v>20.352</v>
      </c>
      <c r="K14" s="18">
        <v>8108.934</v>
      </c>
      <c r="L14" s="18">
        <v>5548.56</v>
      </c>
      <c r="M14" s="18">
        <f t="shared" si="3"/>
        <v>13677.846000000001</v>
      </c>
      <c r="N14" s="18">
        <f t="shared" si="2"/>
        <v>27497.899</v>
      </c>
    </row>
    <row r="15" spans="1:14" ht="23.25">
      <c r="A15" s="17">
        <v>2523</v>
      </c>
      <c r="B15" s="18">
        <v>112.236</v>
      </c>
      <c r="C15" s="18">
        <v>6451.854</v>
      </c>
      <c r="D15" s="18">
        <v>68.615</v>
      </c>
      <c r="E15" s="18">
        <f t="shared" si="0"/>
        <v>6632.705</v>
      </c>
      <c r="F15" s="18">
        <v>45.828</v>
      </c>
      <c r="G15" s="18">
        <v>7123.479</v>
      </c>
      <c r="H15" s="18">
        <v>91.236</v>
      </c>
      <c r="I15" s="18">
        <f t="shared" si="1"/>
        <v>7260.543000000001</v>
      </c>
      <c r="J15" s="18">
        <v>19.852</v>
      </c>
      <c r="K15" s="18">
        <v>8650.213</v>
      </c>
      <c r="L15" s="18">
        <v>5587.308</v>
      </c>
      <c r="M15" s="18">
        <f t="shared" si="3"/>
        <v>14257.373</v>
      </c>
      <c r="N15" s="18">
        <f t="shared" si="2"/>
        <v>28150.621</v>
      </c>
    </row>
    <row r="16" spans="1:14" ht="23.25">
      <c r="A16" s="17">
        <v>2524</v>
      </c>
      <c r="B16" s="18">
        <v>181.727</v>
      </c>
      <c r="C16" s="18">
        <v>6547.566</v>
      </c>
      <c r="D16" s="18">
        <v>68.44</v>
      </c>
      <c r="E16" s="18">
        <f t="shared" si="0"/>
        <v>6797.732999999999</v>
      </c>
      <c r="F16" s="18">
        <v>63.183</v>
      </c>
      <c r="G16" s="18">
        <v>7261.953</v>
      </c>
      <c r="H16" s="18">
        <v>52.688</v>
      </c>
      <c r="I16" s="18">
        <f t="shared" si="1"/>
        <v>7377.8240000000005</v>
      </c>
      <c r="J16" s="18">
        <v>33.007</v>
      </c>
      <c r="K16" s="18">
        <v>10627.633</v>
      </c>
      <c r="L16" s="18">
        <v>5180.068</v>
      </c>
      <c r="M16" s="18">
        <f t="shared" si="3"/>
        <v>15840.707999999999</v>
      </c>
      <c r="N16" s="18">
        <f t="shared" si="2"/>
        <v>30016.265</v>
      </c>
    </row>
    <row r="17" spans="1:14" ht="23.25">
      <c r="A17" s="17">
        <v>2525</v>
      </c>
      <c r="B17" s="18">
        <v>179.371</v>
      </c>
      <c r="C17" s="18">
        <v>6572.489</v>
      </c>
      <c r="D17" s="18">
        <v>54.056</v>
      </c>
      <c r="E17" s="18">
        <f t="shared" si="0"/>
        <v>6805.915999999999</v>
      </c>
      <c r="F17" s="18">
        <v>167.471</v>
      </c>
      <c r="G17" s="18">
        <v>7329.504</v>
      </c>
      <c r="H17" s="18">
        <v>45.651</v>
      </c>
      <c r="I17" s="18">
        <f t="shared" si="1"/>
        <v>7542.626</v>
      </c>
      <c r="J17" s="18">
        <v>109.958</v>
      </c>
      <c r="K17" s="18">
        <v>11406.852</v>
      </c>
      <c r="L17" s="18">
        <v>5136.091</v>
      </c>
      <c r="M17" s="18">
        <f t="shared" si="3"/>
        <v>16652.901</v>
      </c>
      <c r="N17" s="18">
        <f t="shared" si="2"/>
        <v>31001.443</v>
      </c>
    </row>
    <row r="18" spans="1:14" ht="23.25">
      <c r="A18" s="17">
        <v>2526</v>
      </c>
      <c r="B18" s="18">
        <v>191.803</v>
      </c>
      <c r="C18" s="18">
        <v>6979.653</v>
      </c>
      <c r="D18" s="18">
        <v>54.056</v>
      </c>
      <c r="E18" s="18">
        <f t="shared" si="0"/>
        <v>7225.512</v>
      </c>
      <c r="F18" s="18">
        <v>121.149</v>
      </c>
      <c r="G18" s="18">
        <v>7687.676</v>
      </c>
      <c r="H18" s="18">
        <v>38.116</v>
      </c>
      <c r="I18" s="18">
        <f t="shared" si="1"/>
        <v>7846.941000000001</v>
      </c>
      <c r="J18" s="18">
        <v>144.771</v>
      </c>
      <c r="K18" s="18">
        <v>12891.025</v>
      </c>
      <c r="L18" s="18">
        <v>5039.88</v>
      </c>
      <c r="M18" s="18">
        <f t="shared" si="3"/>
        <v>18075.676</v>
      </c>
      <c r="N18" s="18">
        <f t="shared" si="2"/>
        <v>33148.129</v>
      </c>
    </row>
    <row r="19" spans="1:14" ht="23.25">
      <c r="A19" s="17">
        <v>2527</v>
      </c>
      <c r="B19" s="18">
        <v>188.188</v>
      </c>
      <c r="C19" s="18">
        <v>7013.269</v>
      </c>
      <c r="D19" s="18">
        <v>50.617</v>
      </c>
      <c r="E19" s="18">
        <f t="shared" si="0"/>
        <v>7252.0740000000005</v>
      </c>
      <c r="F19" s="18">
        <v>121.149</v>
      </c>
      <c r="G19" s="18">
        <v>7750.389</v>
      </c>
      <c r="H19" s="18">
        <v>36.045</v>
      </c>
      <c r="I19" s="18">
        <f t="shared" si="1"/>
        <v>7907.5830000000005</v>
      </c>
      <c r="J19" s="18">
        <v>145.654</v>
      </c>
      <c r="K19" s="18">
        <v>14519.22</v>
      </c>
      <c r="L19" s="18">
        <v>4877.147</v>
      </c>
      <c r="M19" s="18">
        <f t="shared" si="3"/>
        <v>19542.021</v>
      </c>
      <c r="N19" s="18">
        <f t="shared" si="2"/>
        <v>34701.678</v>
      </c>
    </row>
    <row r="20" spans="1:14" ht="23.25">
      <c r="A20" s="17">
        <v>2528</v>
      </c>
      <c r="B20" s="18">
        <v>269.787</v>
      </c>
      <c r="C20" s="18">
        <v>6984.714</v>
      </c>
      <c r="D20" s="18">
        <v>50.017</v>
      </c>
      <c r="E20" s="18">
        <f t="shared" si="0"/>
        <v>7304.518</v>
      </c>
      <c r="F20" s="18">
        <v>167.366</v>
      </c>
      <c r="G20" s="18">
        <v>7709.921</v>
      </c>
      <c r="H20" s="18">
        <v>36.045</v>
      </c>
      <c r="I20" s="18">
        <f t="shared" si="1"/>
        <v>7913.332</v>
      </c>
      <c r="J20" s="18">
        <v>197.589</v>
      </c>
      <c r="K20" s="18">
        <v>15925.892</v>
      </c>
      <c r="L20" s="18">
        <v>4893.193</v>
      </c>
      <c r="M20" s="18">
        <f t="shared" si="3"/>
        <v>21016.674</v>
      </c>
      <c r="N20" s="18">
        <f t="shared" si="2"/>
        <v>36234.524</v>
      </c>
    </row>
    <row r="21" spans="1:14" ht="23.25">
      <c r="A21" s="17">
        <v>2529</v>
      </c>
      <c r="B21" s="18">
        <v>344.235</v>
      </c>
      <c r="C21" s="18">
        <v>6878.374</v>
      </c>
      <c r="D21" s="18">
        <v>49.367</v>
      </c>
      <c r="E21" s="18">
        <f t="shared" si="0"/>
        <v>7271.976</v>
      </c>
      <c r="F21" s="18">
        <v>226.356</v>
      </c>
      <c r="G21" s="18">
        <v>7833.182</v>
      </c>
      <c r="H21" s="18">
        <v>54.588</v>
      </c>
      <c r="I21" s="18">
        <f t="shared" si="1"/>
        <v>8114.125999999999</v>
      </c>
      <c r="J21" s="18">
        <v>188.531</v>
      </c>
      <c r="K21" s="18">
        <v>17529.707</v>
      </c>
      <c r="L21" s="18">
        <v>4620.297</v>
      </c>
      <c r="M21" s="18">
        <f t="shared" si="3"/>
        <v>22338.534999999996</v>
      </c>
      <c r="N21" s="18">
        <f t="shared" si="2"/>
        <v>37724.636999999995</v>
      </c>
    </row>
    <row r="22" spans="1:14" ht="23.25">
      <c r="A22" s="17">
        <v>2530</v>
      </c>
      <c r="B22" s="18">
        <v>386.454</v>
      </c>
      <c r="C22" s="18">
        <v>6846.264</v>
      </c>
      <c r="D22" s="18">
        <v>45.612</v>
      </c>
      <c r="E22" s="18">
        <f>SUM(B22:D22)</f>
        <v>7278.33</v>
      </c>
      <c r="F22" s="18">
        <v>286.428</v>
      </c>
      <c r="G22" s="18">
        <v>8065.687</v>
      </c>
      <c r="H22" s="18">
        <v>33.669</v>
      </c>
      <c r="I22" s="18">
        <f t="shared" si="1"/>
        <v>8385.784</v>
      </c>
      <c r="J22" s="18">
        <v>185.68</v>
      </c>
      <c r="K22" s="18">
        <v>18889.441</v>
      </c>
      <c r="L22" s="18">
        <v>5425.003</v>
      </c>
      <c r="M22" s="18">
        <f t="shared" si="3"/>
        <v>24500.124</v>
      </c>
      <c r="N22" s="18">
        <f t="shared" si="2"/>
        <v>40164.238</v>
      </c>
    </row>
    <row r="23" spans="1:14" ht="23.25">
      <c r="A23" s="17">
        <v>2531</v>
      </c>
      <c r="B23" s="18">
        <v>395.153</v>
      </c>
      <c r="C23" s="18">
        <v>6877.608</v>
      </c>
      <c r="D23" s="18">
        <v>41.354</v>
      </c>
      <c r="E23" s="18">
        <f t="shared" si="0"/>
        <v>7314.115000000001</v>
      </c>
      <c r="F23" s="18">
        <v>383.298</v>
      </c>
      <c r="G23" s="18">
        <v>8166.339</v>
      </c>
      <c r="H23" s="18">
        <v>35.582</v>
      </c>
      <c r="I23" s="18">
        <f t="shared" si="1"/>
        <v>8585.219000000001</v>
      </c>
      <c r="J23" s="18">
        <v>280.74</v>
      </c>
      <c r="K23" s="18">
        <v>19771.605</v>
      </c>
      <c r="L23" s="18">
        <v>5842.592</v>
      </c>
      <c r="M23" s="18">
        <f t="shared" si="3"/>
        <v>25894.937</v>
      </c>
      <c r="N23" s="18">
        <f t="shared" si="2"/>
        <v>41794.27100000001</v>
      </c>
    </row>
    <row r="24" spans="1:14" ht="23.25">
      <c r="A24" s="17">
        <v>2532</v>
      </c>
      <c r="B24" s="18">
        <v>420.702</v>
      </c>
      <c r="C24" s="18">
        <v>6867.818</v>
      </c>
      <c r="D24" s="18">
        <v>34.269</v>
      </c>
      <c r="E24" s="18">
        <f t="shared" si="0"/>
        <v>7322.789000000001</v>
      </c>
      <c r="F24" s="18">
        <v>425.325</v>
      </c>
      <c r="G24" s="18">
        <v>9011.72</v>
      </c>
      <c r="H24" s="18">
        <v>54.677</v>
      </c>
      <c r="I24" s="18">
        <f t="shared" si="1"/>
        <v>9491.722</v>
      </c>
      <c r="J24" s="18">
        <v>286.421</v>
      </c>
      <c r="K24" s="18">
        <v>21739.394</v>
      </c>
      <c r="L24" s="18">
        <v>5568.898</v>
      </c>
      <c r="M24" s="18">
        <f t="shared" si="3"/>
        <v>27594.713</v>
      </c>
      <c r="N24" s="18">
        <f t="shared" si="2"/>
        <v>44409.224</v>
      </c>
    </row>
    <row r="25" spans="1:14" ht="23.25">
      <c r="A25" s="17">
        <v>2533</v>
      </c>
      <c r="B25" s="18">
        <v>579.527</v>
      </c>
      <c r="C25" s="18">
        <v>6922.44</v>
      </c>
      <c r="D25" s="18">
        <v>33.619</v>
      </c>
      <c r="E25" s="18">
        <f t="shared" si="0"/>
        <v>7535.585999999999</v>
      </c>
      <c r="F25" s="18">
        <v>437.633</v>
      </c>
      <c r="G25" s="18">
        <v>9461.033</v>
      </c>
      <c r="H25" s="18">
        <v>51.406</v>
      </c>
      <c r="I25" s="18">
        <f t="shared" si="1"/>
        <v>9950.072</v>
      </c>
      <c r="J25" s="18">
        <v>308.092</v>
      </c>
      <c r="K25" s="18">
        <v>22222.781</v>
      </c>
      <c r="L25" s="18">
        <v>5428.511</v>
      </c>
      <c r="M25" s="18">
        <f t="shared" si="3"/>
        <v>27959.384</v>
      </c>
      <c r="N25" s="18">
        <f t="shared" si="2"/>
        <v>45445.042</v>
      </c>
    </row>
    <row r="26" spans="1:14" ht="23.25">
      <c r="A26" s="17">
        <v>2534</v>
      </c>
      <c r="B26" s="18">
        <v>808.825</v>
      </c>
      <c r="C26" s="18">
        <v>6924.645</v>
      </c>
      <c r="D26" s="18">
        <v>68.654</v>
      </c>
      <c r="E26" s="18">
        <f t="shared" si="0"/>
        <v>7802.124</v>
      </c>
      <c r="F26" s="18">
        <v>487.575</v>
      </c>
      <c r="G26" s="18">
        <v>9567.997</v>
      </c>
      <c r="H26" s="18">
        <v>62.491</v>
      </c>
      <c r="I26" s="18">
        <f t="shared" si="1"/>
        <v>10118.063</v>
      </c>
      <c r="J26" s="18">
        <v>370.259</v>
      </c>
      <c r="K26" s="18">
        <v>22840.106</v>
      </c>
      <c r="L26" s="18">
        <v>4916.448</v>
      </c>
      <c r="M26" s="18">
        <f>SUM(J26:L26)</f>
        <v>28126.813</v>
      </c>
      <c r="N26" s="18">
        <f>E26+I26+M26</f>
        <v>46047</v>
      </c>
    </row>
  </sheetData>
  <sheetProtection/>
  <mergeCells count="6">
    <mergeCell ref="A1:N1"/>
    <mergeCell ref="A3:A4"/>
    <mergeCell ref="B3:E3"/>
    <mergeCell ref="F3:I3"/>
    <mergeCell ref="J3:M3"/>
    <mergeCell ref="N3:N4"/>
  </mergeCells>
  <printOptions horizontalCentered="1"/>
  <pageMargins left="0" right="0" top="0.6692913385826772" bottom="0.2755905511811024" header="0.31496062992125984" footer="0.196850393700787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28125" style="2" customWidth="1"/>
    <col min="2" max="2" width="14.421875" style="2" customWidth="1"/>
    <col min="3" max="3" width="12.57421875" style="1" customWidth="1"/>
    <col min="4" max="5" width="14.7109375" style="1" customWidth="1"/>
    <col min="6" max="6" width="16.57421875" style="1" customWidth="1"/>
    <col min="7" max="7" width="17.421875" style="2" customWidth="1"/>
    <col min="8" max="16384" width="9.140625" style="1" customWidth="1"/>
  </cols>
  <sheetData>
    <row r="1" spans="1:7" ht="26.25">
      <c r="A1" s="46" t="s">
        <v>0</v>
      </c>
      <c r="B1" s="46"/>
      <c r="C1" s="46"/>
      <c r="D1" s="46"/>
      <c r="E1" s="46"/>
      <c r="F1" s="46"/>
      <c r="G1" s="46"/>
    </row>
    <row r="2" ht="15.75" customHeight="1"/>
    <row r="3" spans="1:7" s="5" customFormat="1" ht="23.25" customHeight="1">
      <c r="A3" s="47" t="s">
        <v>4</v>
      </c>
      <c r="B3" s="51" t="s">
        <v>20</v>
      </c>
      <c r="C3" s="52"/>
      <c r="D3" s="52"/>
      <c r="E3" s="53"/>
      <c r="F3" s="54" t="s">
        <v>21</v>
      </c>
      <c r="G3" s="49" t="s">
        <v>19</v>
      </c>
    </row>
    <row r="4" spans="1:7" s="5" customFormat="1" ht="23.25">
      <c r="A4" s="48"/>
      <c r="B4" s="11" t="s">
        <v>1</v>
      </c>
      <c r="C4" s="11" t="s">
        <v>5</v>
      </c>
      <c r="D4" s="11" t="s">
        <v>6</v>
      </c>
      <c r="E4" s="12" t="s">
        <v>18</v>
      </c>
      <c r="F4" s="55"/>
      <c r="G4" s="50"/>
    </row>
    <row r="5" spans="1:7" ht="23.25">
      <c r="A5" s="8">
        <v>2535</v>
      </c>
      <c r="B5" s="9">
        <v>2078</v>
      </c>
      <c r="C5" s="9">
        <v>41092</v>
      </c>
      <c r="D5" s="9">
        <v>3542</v>
      </c>
      <c r="E5" s="7">
        <v>46712</v>
      </c>
      <c r="F5" s="9">
        <v>7676</v>
      </c>
      <c r="G5" s="9">
        <v>54388</v>
      </c>
    </row>
    <row r="6" spans="1:7" ht="23.25">
      <c r="A6" s="8">
        <v>2536</v>
      </c>
      <c r="B6" s="9">
        <v>2532.095</v>
      </c>
      <c r="C6" s="9">
        <v>41963.072</v>
      </c>
      <c r="D6" s="9">
        <v>4127.179</v>
      </c>
      <c r="E6" s="9">
        <f>B6+C6+D6</f>
        <v>48622.346000000005</v>
      </c>
      <c r="F6" s="9">
        <v>8280.304</v>
      </c>
      <c r="G6" s="9">
        <f>E6+F6</f>
        <v>56902.65000000001</v>
      </c>
    </row>
    <row r="7" spans="1:7" ht="12.75" customHeight="1">
      <c r="A7" s="4"/>
      <c r="B7" s="4"/>
      <c r="C7" s="3"/>
      <c r="D7" s="3"/>
      <c r="E7" s="3"/>
      <c r="F7" s="3"/>
      <c r="G7" s="4"/>
    </row>
  </sheetData>
  <sheetProtection/>
  <mergeCells count="5">
    <mergeCell ref="A1:G1"/>
    <mergeCell ref="A3:A4"/>
    <mergeCell ref="G3:G4"/>
    <mergeCell ref="B3:E3"/>
    <mergeCell ref="F3:F4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28125" style="2" customWidth="1"/>
    <col min="2" max="2" width="11.28125" style="2" customWidth="1"/>
    <col min="3" max="5" width="11.28125" style="1" customWidth="1"/>
    <col min="6" max="6" width="13.57421875" style="1" customWidth="1"/>
    <col min="7" max="7" width="28.28125" style="1" customWidth="1"/>
    <col min="8" max="8" width="13.140625" style="1" customWidth="1"/>
    <col min="9" max="9" width="14.421875" style="1" customWidth="1"/>
    <col min="10" max="16384" width="9.140625" style="1" customWidth="1"/>
  </cols>
  <sheetData>
    <row r="1" spans="1:9" ht="29.2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ht="15.75" customHeight="1"/>
    <row r="3" spans="1:9" s="5" customFormat="1" ht="23.25" customHeight="1">
      <c r="A3" s="47" t="s">
        <v>4</v>
      </c>
      <c r="B3" s="63" t="s">
        <v>16</v>
      </c>
      <c r="C3" s="63"/>
      <c r="D3" s="63"/>
      <c r="E3" s="56" t="s">
        <v>8</v>
      </c>
      <c r="F3" s="57"/>
      <c r="G3" s="58" t="s">
        <v>17</v>
      </c>
      <c r="H3" s="60" t="s">
        <v>12</v>
      </c>
      <c r="I3" s="61"/>
    </row>
    <row r="4" spans="1:9" s="5" customFormat="1" ht="23.25">
      <c r="A4" s="48"/>
      <c r="B4" s="11" t="s">
        <v>1</v>
      </c>
      <c r="C4" s="11" t="s">
        <v>5</v>
      </c>
      <c r="D4" s="11" t="s">
        <v>6</v>
      </c>
      <c r="E4" s="6" t="s">
        <v>2</v>
      </c>
      <c r="F4" s="6" t="s">
        <v>3</v>
      </c>
      <c r="G4" s="59"/>
      <c r="H4" s="6" t="s">
        <v>2</v>
      </c>
      <c r="I4" s="6" t="s">
        <v>3</v>
      </c>
    </row>
    <row r="5" spans="1:9" ht="23.25">
      <c r="A5" s="8">
        <v>2537</v>
      </c>
      <c r="B5" s="9">
        <v>2984.239</v>
      </c>
      <c r="C5" s="9">
        <v>42703.294</v>
      </c>
      <c r="D5" s="9">
        <v>4180.571</v>
      </c>
      <c r="E5" s="9">
        <v>47236.354</v>
      </c>
      <c r="F5" s="9">
        <f>B5+C5+D5</f>
        <v>49868.10400000001</v>
      </c>
      <c r="G5" s="9">
        <v>2359.072</v>
      </c>
      <c r="H5" s="9">
        <v>49608.426</v>
      </c>
      <c r="I5" s="9">
        <v>52227.176</v>
      </c>
    </row>
    <row r="6" spans="1:9" ht="23.25">
      <c r="A6" s="8">
        <v>2538</v>
      </c>
      <c r="B6" s="9">
        <v>3187.314</v>
      </c>
      <c r="C6" s="9">
        <v>43143.634</v>
      </c>
      <c r="D6" s="9">
        <v>2573.51</v>
      </c>
      <c r="E6" s="10">
        <v>46436.304</v>
      </c>
      <c r="F6" s="10">
        <f>B6+C6+D6</f>
        <v>48904.458</v>
      </c>
      <c r="G6" s="9">
        <v>3414.81</v>
      </c>
      <c r="H6" s="9">
        <v>49851.114</v>
      </c>
      <c r="I6" s="9">
        <v>52319.268</v>
      </c>
    </row>
    <row r="7" spans="1:9" ht="12.75" customHeight="1">
      <c r="A7" s="4"/>
      <c r="B7" s="4"/>
      <c r="C7" s="3"/>
      <c r="D7" s="3"/>
      <c r="E7" s="3"/>
      <c r="F7" s="3"/>
      <c r="G7" s="3"/>
      <c r="H7" s="3"/>
      <c r="I7" s="3"/>
    </row>
  </sheetData>
  <sheetProtection/>
  <mergeCells count="6">
    <mergeCell ref="E3:F3"/>
    <mergeCell ref="G3:G4"/>
    <mergeCell ref="H3:I3"/>
    <mergeCell ref="A1:I1"/>
    <mergeCell ref="A3:A4"/>
    <mergeCell ref="B3:D3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8.28125" style="2" customWidth="1"/>
    <col min="2" max="2" width="11.28125" style="2" customWidth="1"/>
    <col min="3" max="3" width="12.7109375" style="2" customWidth="1"/>
    <col min="4" max="4" width="11.28125" style="1" customWidth="1"/>
    <col min="5" max="5" width="12.7109375" style="1" customWidth="1"/>
    <col min="6" max="6" width="11.28125" style="1" customWidth="1"/>
    <col min="7" max="7" width="12.7109375" style="1" customWidth="1"/>
    <col min="8" max="8" width="11.28125" style="1" customWidth="1"/>
    <col min="9" max="9" width="12.7109375" style="1" customWidth="1"/>
    <col min="10" max="12" width="11.28125" style="1" customWidth="1"/>
    <col min="13" max="13" width="12.7109375" style="1" customWidth="1"/>
    <col min="14" max="16384" width="9.140625" style="1" customWidth="1"/>
  </cols>
  <sheetData>
    <row r="1" spans="1:13" ht="29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5.75" customHeight="1"/>
    <row r="3" spans="1:13" s="5" customFormat="1" ht="23.25" customHeight="1">
      <c r="A3" s="47" t="s">
        <v>4</v>
      </c>
      <c r="B3" s="63" t="s">
        <v>7</v>
      </c>
      <c r="C3" s="63"/>
      <c r="D3" s="63"/>
      <c r="E3" s="63"/>
      <c r="F3" s="63"/>
      <c r="G3" s="63"/>
      <c r="H3" s="67" t="s">
        <v>9</v>
      </c>
      <c r="I3" s="68"/>
      <c r="J3" s="64" t="s">
        <v>14</v>
      </c>
      <c r="K3" s="64" t="s">
        <v>15</v>
      </c>
      <c r="L3" s="67" t="s">
        <v>13</v>
      </c>
      <c r="M3" s="68"/>
    </row>
    <row r="4" spans="1:13" s="5" customFormat="1" ht="23.25">
      <c r="A4" s="70"/>
      <c r="B4" s="63" t="s">
        <v>1</v>
      </c>
      <c r="C4" s="63"/>
      <c r="D4" s="63" t="s">
        <v>5</v>
      </c>
      <c r="E4" s="63"/>
      <c r="F4" s="63" t="s">
        <v>6</v>
      </c>
      <c r="G4" s="63"/>
      <c r="H4" s="69"/>
      <c r="I4" s="69"/>
      <c r="J4" s="65"/>
      <c r="K4" s="65"/>
      <c r="L4" s="69"/>
      <c r="M4" s="69"/>
    </row>
    <row r="5" spans="1:13" s="5" customFormat="1" ht="23.25">
      <c r="A5" s="48"/>
      <c r="B5" s="6" t="s">
        <v>2</v>
      </c>
      <c r="C5" s="6" t="s">
        <v>3</v>
      </c>
      <c r="D5" s="6" t="s">
        <v>2</v>
      </c>
      <c r="E5" s="6" t="s">
        <v>3</v>
      </c>
      <c r="F5" s="6" t="s">
        <v>2</v>
      </c>
      <c r="G5" s="6" t="s">
        <v>3</v>
      </c>
      <c r="H5" s="6" t="s">
        <v>2</v>
      </c>
      <c r="I5" s="6" t="s">
        <v>3</v>
      </c>
      <c r="J5" s="66"/>
      <c r="K5" s="66"/>
      <c r="L5" s="6" t="s">
        <v>2</v>
      </c>
      <c r="M5" s="6" t="s">
        <v>3</v>
      </c>
    </row>
    <row r="6" spans="1:13" ht="23.25">
      <c r="A6" s="8">
        <v>2539</v>
      </c>
      <c r="B6" s="9">
        <v>1884.723</v>
      </c>
      <c r="C6" s="9">
        <v>3548.808</v>
      </c>
      <c r="D6" s="9">
        <v>45232.461</v>
      </c>
      <c r="E6" s="9">
        <v>47150.089</v>
      </c>
      <c r="F6" s="9">
        <v>2279.517</v>
      </c>
      <c r="G6" s="9">
        <v>2279.517</v>
      </c>
      <c r="H6" s="9">
        <f aca="true" t="shared" si="0" ref="H6:I9">B6+D6+F6</f>
        <v>49396.701</v>
      </c>
      <c r="I6" s="9">
        <f t="shared" si="0"/>
        <v>52978.414</v>
      </c>
      <c r="J6" s="9">
        <v>995.521</v>
      </c>
      <c r="K6" s="9">
        <v>2103.58</v>
      </c>
      <c r="L6" s="9">
        <v>52495.802</v>
      </c>
      <c r="M6" s="9">
        <f>I6+J6+K6</f>
        <v>56077.515</v>
      </c>
    </row>
    <row r="7" spans="1:13" ht="23.25">
      <c r="A7" s="8">
        <v>2540</v>
      </c>
      <c r="B7" s="9">
        <v>1855.826</v>
      </c>
      <c r="C7" s="9">
        <v>3778.932</v>
      </c>
      <c r="D7" s="9">
        <v>45247.783</v>
      </c>
      <c r="E7" s="9">
        <v>47381.297</v>
      </c>
      <c r="F7" s="9">
        <v>1823.475</v>
      </c>
      <c r="G7" s="9">
        <v>1823.475</v>
      </c>
      <c r="H7" s="9">
        <f t="shared" si="0"/>
        <v>48927.084</v>
      </c>
      <c r="I7" s="9">
        <f t="shared" si="0"/>
        <v>52983.704</v>
      </c>
      <c r="J7" s="9">
        <v>652.619</v>
      </c>
      <c r="K7" s="9">
        <v>2261.107</v>
      </c>
      <c r="L7" s="9">
        <v>51560.595</v>
      </c>
      <c r="M7" s="9">
        <f>I7+J7+K7</f>
        <v>55897.42999999999</v>
      </c>
    </row>
    <row r="8" spans="1:13" ht="23.25">
      <c r="A8" s="8">
        <v>2541</v>
      </c>
      <c r="B8" s="9">
        <v>2084.383</v>
      </c>
      <c r="C8" s="9">
        <v>4280.705</v>
      </c>
      <c r="D8" s="9">
        <v>45426.375</v>
      </c>
      <c r="E8" s="9">
        <v>48687.555</v>
      </c>
      <c r="F8" s="9">
        <v>1421.362</v>
      </c>
      <c r="G8" s="9">
        <v>1421.362</v>
      </c>
      <c r="H8" s="9">
        <f t="shared" si="0"/>
        <v>48932.12</v>
      </c>
      <c r="I8" s="9">
        <f t="shared" si="0"/>
        <v>54389.622</v>
      </c>
      <c r="J8" s="9">
        <v>499.302</v>
      </c>
      <c r="K8" s="9">
        <v>2706.137</v>
      </c>
      <c r="L8" s="9">
        <v>51774.907</v>
      </c>
      <c r="M8" s="9">
        <f>I8+J8+K8</f>
        <v>57595.06100000001</v>
      </c>
    </row>
    <row r="9" spans="1:13" ht="23.25">
      <c r="A9" s="8">
        <v>2542</v>
      </c>
      <c r="B9" s="9">
        <v>2116.268</v>
      </c>
      <c r="C9" s="9">
        <v>4685.399</v>
      </c>
      <c r="D9" s="9">
        <v>46071.21</v>
      </c>
      <c r="E9" s="9">
        <v>49765.829</v>
      </c>
      <c r="F9" s="9">
        <v>1190.141</v>
      </c>
      <c r="G9" s="9">
        <v>1190.141</v>
      </c>
      <c r="H9" s="9">
        <f t="shared" si="0"/>
        <v>49377.619000000006</v>
      </c>
      <c r="I9" s="9">
        <f t="shared" si="0"/>
        <v>55641.369</v>
      </c>
      <c r="J9" s="9">
        <v>528.188</v>
      </c>
      <c r="K9" s="9">
        <v>3136.358</v>
      </c>
      <c r="L9" s="9">
        <v>52516.529</v>
      </c>
      <c r="M9" s="9">
        <f>I9+J9+K9</f>
        <v>59305.915</v>
      </c>
    </row>
    <row r="10" spans="1:13" ht="12.75" customHeight="1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sheetProtection/>
  <mergeCells count="10">
    <mergeCell ref="J3:J5"/>
    <mergeCell ref="K3:K5"/>
    <mergeCell ref="A1:M1"/>
    <mergeCell ref="H3:I4"/>
    <mergeCell ref="L3:M4"/>
    <mergeCell ref="B4:C4"/>
    <mergeCell ref="A3:A5"/>
    <mergeCell ref="D4:E4"/>
    <mergeCell ref="F4:G4"/>
    <mergeCell ref="B3:G3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8.8515625" style="22" bestFit="1" customWidth="1"/>
    <col min="2" max="2" width="11.57421875" style="22" bestFit="1" customWidth="1"/>
    <col min="3" max="3" width="14.28125" style="22" bestFit="1" customWidth="1"/>
    <col min="4" max="4" width="11.57421875" style="21" bestFit="1" customWidth="1"/>
    <col min="5" max="5" width="14.28125" style="21" bestFit="1" customWidth="1"/>
    <col min="6" max="6" width="11.57421875" style="21" bestFit="1" customWidth="1"/>
    <col min="7" max="7" width="14.28125" style="21" bestFit="1" customWidth="1"/>
    <col min="8" max="8" width="13.7109375" style="21" customWidth="1"/>
    <col min="9" max="9" width="15.28125" style="21" customWidth="1"/>
    <col min="10" max="10" width="12.8515625" style="21" customWidth="1"/>
    <col min="11" max="11" width="14.8515625" style="21" customWidth="1"/>
    <col min="12" max="12" width="11.7109375" style="21" customWidth="1"/>
    <col min="13" max="13" width="13.7109375" style="21" customWidth="1"/>
    <col min="14" max="14" width="13.8515625" style="21" customWidth="1"/>
    <col min="15" max="15" width="15.421875" style="21" customWidth="1"/>
    <col min="16" max="16" width="11.7109375" style="21" hidden="1" customWidth="1"/>
    <col min="17" max="18" width="9.7109375" style="21" hidden="1" customWidth="1"/>
    <col min="19" max="19" width="9.140625" style="21" hidden="1" customWidth="1"/>
    <col min="20" max="16384" width="9.140625" style="21" customWidth="1"/>
  </cols>
  <sheetData>
    <row r="1" spans="1:15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5.75" customHeight="1"/>
    <row r="3" spans="1:16" ht="20.25">
      <c r="A3" s="72" t="s">
        <v>4</v>
      </c>
      <c r="B3" s="71" t="s">
        <v>7</v>
      </c>
      <c r="C3" s="71"/>
      <c r="D3" s="71"/>
      <c r="E3" s="71"/>
      <c r="F3" s="71"/>
      <c r="G3" s="71"/>
      <c r="H3" s="77" t="s">
        <v>9</v>
      </c>
      <c r="I3" s="78"/>
      <c r="J3" s="77" t="s">
        <v>10</v>
      </c>
      <c r="K3" s="78"/>
      <c r="L3" s="77" t="s">
        <v>11</v>
      </c>
      <c r="M3" s="78"/>
      <c r="N3" s="77" t="s">
        <v>13</v>
      </c>
      <c r="O3" s="78"/>
      <c r="P3" s="72" t="s">
        <v>22</v>
      </c>
    </row>
    <row r="4" spans="1:16" ht="20.25">
      <c r="A4" s="73"/>
      <c r="B4" s="71" t="s">
        <v>1</v>
      </c>
      <c r="C4" s="71"/>
      <c r="D4" s="71" t="s">
        <v>5</v>
      </c>
      <c r="E4" s="71"/>
      <c r="F4" s="71" t="s">
        <v>6</v>
      </c>
      <c r="G4" s="71"/>
      <c r="H4" s="79"/>
      <c r="I4" s="79"/>
      <c r="J4" s="80"/>
      <c r="K4" s="80"/>
      <c r="L4" s="80"/>
      <c r="M4" s="80"/>
      <c r="N4" s="80"/>
      <c r="O4" s="80"/>
      <c r="P4" s="73"/>
    </row>
    <row r="5" spans="1:16" ht="20.25">
      <c r="A5" s="74"/>
      <c r="B5" s="27" t="s">
        <v>2</v>
      </c>
      <c r="C5" s="27" t="s">
        <v>3</v>
      </c>
      <c r="D5" s="27" t="s">
        <v>2</v>
      </c>
      <c r="E5" s="27" t="s">
        <v>3</v>
      </c>
      <c r="F5" s="27" t="s">
        <v>2</v>
      </c>
      <c r="G5" s="27" t="s">
        <v>3</v>
      </c>
      <c r="H5" s="27" t="s">
        <v>2</v>
      </c>
      <c r="I5" s="27" t="s">
        <v>3</v>
      </c>
      <c r="J5" s="27" t="s">
        <v>2</v>
      </c>
      <c r="K5" s="27" t="s">
        <v>3</v>
      </c>
      <c r="L5" s="27" t="s">
        <v>2</v>
      </c>
      <c r="M5" s="27" t="s">
        <v>3</v>
      </c>
      <c r="N5" s="27" t="s">
        <v>2</v>
      </c>
      <c r="O5" s="27" t="s">
        <v>3</v>
      </c>
      <c r="P5" s="74"/>
    </row>
    <row r="6" spans="1:19" ht="20.25">
      <c r="A6" s="25">
        <v>2543</v>
      </c>
      <c r="B6" s="28">
        <f>'[8]เขต3(43)'!B$22</f>
        <v>2347.6949999999997</v>
      </c>
      <c r="C6" s="28">
        <f>'[8]เขต3(43)'!C$22</f>
        <v>5431.612000000001</v>
      </c>
      <c r="D6" s="28">
        <f>'[8]เขต3(43)'!D$22</f>
        <v>46817.590000000004</v>
      </c>
      <c r="E6" s="28">
        <f>'[8]เขต3(43)'!E$22</f>
        <v>51127.81900000001</v>
      </c>
      <c r="F6" s="28">
        <f>'[8]เขต3(43)'!F$22</f>
        <v>844.334</v>
      </c>
      <c r="G6" s="28">
        <f>'[8]เขต3(43)'!G$22</f>
        <v>844.0539999999999</v>
      </c>
      <c r="H6" s="28">
        <f>'[8]เขต3(43)'!H$22</f>
        <v>50009.619</v>
      </c>
      <c r="I6" s="28">
        <f>'[8]เขต3(43)'!I$22</f>
        <v>57403.485</v>
      </c>
      <c r="J6" s="28">
        <f>'[8]เขต3(43)'!J$22</f>
        <v>713.9330000000001</v>
      </c>
      <c r="K6" s="28">
        <f>'[8]เขต3(43)'!K$22</f>
        <v>714.8330000000001</v>
      </c>
      <c r="L6" s="28">
        <f>'[8]เขต3(43)'!L$22</f>
        <v>2236.361</v>
      </c>
      <c r="M6" s="28">
        <f>'[8]เขต3(43)'!M$22</f>
        <v>2670.5789999999993</v>
      </c>
      <c r="N6" s="28">
        <f>'[8]เขต3(43)'!N$22</f>
        <v>52959.913</v>
      </c>
      <c r="O6" s="28">
        <f>'[8]เขต3(43)'!O$22</f>
        <v>60788.89699999998</v>
      </c>
      <c r="P6" s="28">
        <v>172210.45500000002</v>
      </c>
      <c r="Q6" s="23">
        <f>I6*2.7</f>
        <v>154989.4095</v>
      </c>
      <c r="R6" s="23">
        <f>I6*3</f>
        <v>172210.45500000002</v>
      </c>
      <c r="S6" s="21" t="s">
        <v>23</v>
      </c>
    </row>
    <row r="7" spans="1:19" ht="20.25">
      <c r="A7" s="29">
        <v>2544</v>
      </c>
      <c r="B7" s="30">
        <f>'[7]เขต3(44)'!B$22</f>
        <v>2520.3969999999995</v>
      </c>
      <c r="C7" s="30">
        <f>'[7]เขต3(44)'!C$22</f>
        <v>6028.793</v>
      </c>
      <c r="D7" s="30">
        <f>'[7]เขต3(44)'!D$22</f>
        <v>47758.469</v>
      </c>
      <c r="E7" s="30">
        <f>'[7]เขต3(44)'!E$22</f>
        <v>52937.57</v>
      </c>
      <c r="F7" s="30">
        <f>'[7]เขต3(44)'!F$22</f>
        <v>713.1629999999999</v>
      </c>
      <c r="G7" s="30">
        <f>'[7]เขต3(44)'!G$22</f>
        <v>784.818</v>
      </c>
      <c r="H7" s="30">
        <f>'[7]เขต3(44)'!H$22</f>
        <v>50992.02899999999</v>
      </c>
      <c r="I7" s="30">
        <f>'[7]เขต3(44)'!I$22</f>
        <v>59751.181000000004</v>
      </c>
      <c r="J7" s="30">
        <f>'[7]เขต3(44)'!J$22</f>
        <v>553.0639999999999</v>
      </c>
      <c r="K7" s="30">
        <f>'[7]เขต3(44)'!K$22</f>
        <v>553.9639999999999</v>
      </c>
      <c r="L7" s="30">
        <f>'[7]เขต3(44)'!L$22</f>
        <v>1890.7220000000002</v>
      </c>
      <c r="M7" s="30">
        <f>'[7]เขต3(44)'!M$22</f>
        <v>2267.824</v>
      </c>
      <c r="N7" s="30">
        <f>'[7]เขต3(44)'!N$22</f>
        <v>53435.814999999995</v>
      </c>
      <c r="O7" s="30">
        <f>'[7]เขต3(44)'!O$22</f>
        <v>62572.969</v>
      </c>
      <c r="P7" s="30">
        <v>179253.543</v>
      </c>
      <c r="Q7" s="23">
        <f>I7*2.75</f>
        <v>164315.74775</v>
      </c>
      <c r="R7" s="23">
        <f>I7*3</f>
        <v>179253.543</v>
      </c>
      <c r="S7" s="21" t="s">
        <v>23</v>
      </c>
    </row>
    <row r="8" spans="1:19" ht="20.25">
      <c r="A8" s="29">
        <v>2545</v>
      </c>
      <c r="B8" s="30">
        <f>'[6]เขต3(45)'!B$22</f>
        <v>2561.0809999999997</v>
      </c>
      <c r="C8" s="30">
        <f>'[6]เขต3(45)'!C$22</f>
        <v>6155.683</v>
      </c>
      <c r="D8" s="30">
        <f>'[6]เขต3(45)'!D$22</f>
        <v>48626.83499999999</v>
      </c>
      <c r="E8" s="30">
        <f>'[6]เขต3(45)'!E$22</f>
        <v>54969.96599999999</v>
      </c>
      <c r="F8" s="30">
        <f>'[6]เขต3(45)'!F$22</f>
        <v>482.6210000000001</v>
      </c>
      <c r="G8" s="30">
        <f>'[6]เขต3(45)'!G$22</f>
        <v>482.6210000000001</v>
      </c>
      <c r="H8" s="30">
        <f>'[6]เขต3(45)'!H$22</f>
        <v>51670.537000000004</v>
      </c>
      <c r="I8" s="30">
        <f>'[6]เขต3(45)'!I$22</f>
        <v>61608.27000000001</v>
      </c>
      <c r="J8" s="30">
        <f>'[6]เขต3(45)'!J$22</f>
        <v>590.9390000000001</v>
      </c>
      <c r="K8" s="30">
        <f>'[6]เขต3(45)'!K$22</f>
        <v>597.595</v>
      </c>
      <c r="L8" s="30">
        <f>'[6]เขต3(45)'!L$22</f>
        <v>1499.695</v>
      </c>
      <c r="M8" s="30">
        <f>'[6]เขต3(45)'!M$22</f>
        <v>1889.6140000000003</v>
      </c>
      <c r="N8" s="30">
        <f>'[6]เขต3(45)'!N$22</f>
        <v>53761.171</v>
      </c>
      <c r="O8" s="30">
        <f>'[6]เขต3(45)'!O$22</f>
        <v>64095.479</v>
      </c>
      <c r="P8" s="30">
        <v>184824.81000000003</v>
      </c>
      <c r="Q8" s="23">
        <f>I8*2.79</f>
        <v>171887.07330000005</v>
      </c>
      <c r="R8" s="23">
        <f>I8*3</f>
        <v>184824.81000000003</v>
      </c>
      <c r="S8" s="21" t="s">
        <v>23</v>
      </c>
    </row>
    <row r="9" spans="1:19" ht="20.25">
      <c r="A9" s="29">
        <v>2546</v>
      </c>
      <c r="B9" s="30">
        <f>'[5]เขต3(46)'!B$22</f>
        <v>2534.0840000000003</v>
      </c>
      <c r="C9" s="30">
        <f>'[5]เขต3(46)'!C$22</f>
        <v>6108.305</v>
      </c>
      <c r="D9" s="30">
        <f>'[5]เขต3(46)'!D$22</f>
        <v>48471.702</v>
      </c>
      <c r="E9" s="30">
        <f>'[5]เขต3(46)'!E$22</f>
        <v>55450.530999999995</v>
      </c>
      <c r="F9" s="30">
        <f>'[5]เขต3(46)'!F$22</f>
        <v>354.63800000000003</v>
      </c>
      <c r="G9" s="30">
        <f>'[5]เขต3(46)'!G$22</f>
        <v>354.63800000000003</v>
      </c>
      <c r="H9" s="30">
        <f>'[5]เขต3(46)'!H$22</f>
        <v>51360.424</v>
      </c>
      <c r="I9" s="30">
        <f>'[5]เขต3(46)'!I$22</f>
        <v>61913.473999999995</v>
      </c>
      <c r="J9" s="30">
        <f>'[5]เขต3(46)'!J$22</f>
        <v>577.037</v>
      </c>
      <c r="K9" s="30">
        <f>'[5]เขต3(46)'!K$22</f>
        <v>593.971</v>
      </c>
      <c r="L9" s="30">
        <f>'[5]เขต3(46)'!L$22</f>
        <v>1238.416</v>
      </c>
      <c r="M9" s="30">
        <f>'[5]เขต3(46)'!M$22</f>
        <v>1475.19</v>
      </c>
      <c r="N9" s="30">
        <f>'[5]เขต3(46)'!N$22</f>
        <v>53175.877</v>
      </c>
      <c r="O9" s="30">
        <f>'[5]เขต3(46)'!O$22</f>
        <v>63982.635</v>
      </c>
      <c r="P9" s="30">
        <v>185740.422</v>
      </c>
      <c r="Q9" s="23">
        <f>I9*2.78</f>
        <v>172119.45771999998</v>
      </c>
      <c r="R9" s="23">
        <f>I9*3</f>
        <v>185740.422</v>
      </c>
      <c r="S9" s="21" t="s">
        <v>23</v>
      </c>
    </row>
    <row r="10" spans="1:19" ht="20.25">
      <c r="A10" s="29">
        <v>2547</v>
      </c>
      <c r="B10" s="30">
        <f>'[4]เขต3(47)'!B$22</f>
        <v>2344.388</v>
      </c>
      <c r="C10" s="30">
        <f>'[4]เขต3(47)'!C$22</f>
        <v>5759.510000000001</v>
      </c>
      <c r="D10" s="30">
        <f>'[4]เขต3(47)'!D$22</f>
        <v>47628.90600000001</v>
      </c>
      <c r="E10" s="30">
        <f>'[4]เขต3(47)'!E$22</f>
        <v>55478.247</v>
      </c>
      <c r="F10" s="30">
        <f>'[4]เขต3(47)'!F$22</f>
        <v>347.81000000000006</v>
      </c>
      <c r="G10" s="30">
        <f>'[4]เขต3(47)'!G$22</f>
        <v>347.81000000000006</v>
      </c>
      <c r="H10" s="30">
        <f>'[4]เขต3(47)'!H$22</f>
        <v>50321.104</v>
      </c>
      <c r="I10" s="30">
        <f>'[4]เขต3(47)'!I$22</f>
        <v>61585.567</v>
      </c>
      <c r="J10" s="30">
        <f>'[4]เขต3(47)'!J$22</f>
        <v>472.792</v>
      </c>
      <c r="K10" s="30">
        <f>'[4]เขต3(47)'!K$22</f>
        <v>486.601</v>
      </c>
      <c r="L10" s="30">
        <f>'[4]เขต3(47)'!L$22</f>
        <v>983.5520000000001</v>
      </c>
      <c r="M10" s="30">
        <f>'[4]เขต3(47)'!M$22</f>
        <v>1214.9620000000002</v>
      </c>
      <c r="N10" s="30">
        <f>'[4]เขต3(47)'!N$22</f>
        <v>51777.448</v>
      </c>
      <c r="O10" s="30">
        <f>'[4]เขต3(47)'!O$22</f>
        <v>63287.130000000005</v>
      </c>
      <c r="P10" s="30">
        <v>184756.701</v>
      </c>
      <c r="Q10" s="23">
        <f>I10*2.9</f>
        <v>178598.1443</v>
      </c>
      <c r="R10" s="23">
        <f>I10*3</f>
        <v>184756.701</v>
      </c>
      <c r="S10" s="21" t="s">
        <v>23</v>
      </c>
    </row>
    <row r="11" spans="1:17" ht="20.25">
      <c r="A11" s="29">
        <v>2548</v>
      </c>
      <c r="B11" s="30">
        <f>'[3]เขต3(48)'!B$22</f>
        <v>2213.3610000000003</v>
      </c>
      <c r="C11" s="30">
        <f>'[3]เขต3(48)'!C$22</f>
        <v>5624.606</v>
      </c>
      <c r="D11" s="30">
        <f>'[3]เขต3(48)'!D$22</f>
        <v>47658.206000000006</v>
      </c>
      <c r="E11" s="30">
        <f>'[3]เขต3(48)'!E$22</f>
        <v>55843.422999999995</v>
      </c>
      <c r="F11" s="30">
        <f>'[3]เขต3(48)'!F$22</f>
        <v>279.19399999999996</v>
      </c>
      <c r="G11" s="30">
        <f>'[3]เขต3(48)'!G$22</f>
        <v>279.19399999999996</v>
      </c>
      <c r="H11" s="30">
        <f>'[3]เขต3(48)'!H$22</f>
        <v>50150.76099999999</v>
      </c>
      <c r="I11" s="30">
        <f>'[3]เขต3(48)'!I$22</f>
        <v>61747.223000000005</v>
      </c>
      <c r="J11" s="30">
        <f>'[3]เขต3(48)'!J$22</f>
        <v>366.418</v>
      </c>
      <c r="K11" s="30">
        <f>'[3]เขต3(48)'!K$22</f>
        <v>380.22700000000003</v>
      </c>
      <c r="L11" s="30">
        <f>'[3]เขต3(48)'!L$22</f>
        <v>949.0509999999999</v>
      </c>
      <c r="M11" s="30">
        <f>'[3]เขต3(48)'!M$22</f>
        <v>1201.2209999999998</v>
      </c>
      <c r="N11" s="30">
        <f>'[3]เขต3(48)'!N$22</f>
        <v>51466.23</v>
      </c>
      <c r="O11" s="30">
        <f>'[3]เขต3(48)'!O$22</f>
        <v>63328.671</v>
      </c>
      <c r="P11" s="30">
        <v>187724.497</v>
      </c>
      <c r="Q11" s="23">
        <f aca="true" t="shared" si="0" ref="Q11:Q16">P11/I11</f>
        <v>3.0402095491808594</v>
      </c>
    </row>
    <row r="12" spans="1:17" ht="20.25">
      <c r="A12" s="26">
        <v>2549</v>
      </c>
      <c r="B12" s="31">
        <f>'[2]เขต2(49)'!B$22</f>
        <v>2227.128</v>
      </c>
      <c r="C12" s="31">
        <f>'[2]เขต2(49)'!C$22</f>
        <v>5632.313999999999</v>
      </c>
      <c r="D12" s="31">
        <f>'[2]เขต2(49)'!D$22</f>
        <v>47581.972</v>
      </c>
      <c r="E12" s="31">
        <f>'[2]เขต2(49)'!E$22</f>
        <v>56545.055</v>
      </c>
      <c r="F12" s="31">
        <f>'[2]เขต2(49)'!F$22</f>
        <v>225.27500000000003</v>
      </c>
      <c r="G12" s="31">
        <f>'[2]เขต2(49)'!G$22</f>
        <v>225.27500000000003</v>
      </c>
      <c r="H12" s="31">
        <f>'[2]เขต2(49)'!H$22</f>
        <v>50034.375</v>
      </c>
      <c r="I12" s="31">
        <f>'[2]เขต2(49)'!I$22</f>
        <v>62402.64399999999</v>
      </c>
      <c r="J12" s="31">
        <f>'[2]เขต2(49)'!J$22</f>
        <v>259.41700000000003</v>
      </c>
      <c r="K12" s="31">
        <f>'[2]เขต2(49)'!K$22</f>
        <v>273.226</v>
      </c>
      <c r="L12" s="31">
        <f>'[2]เขต2(49)'!L$22</f>
        <v>1111.312</v>
      </c>
      <c r="M12" s="31">
        <f>'[2]เขต2(49)'!M$22</f>
        <v>1480.2990000000004</v>
      </c>
      <c r="N12" s="31">
        <f>'[2]เขต2(49)'!N$22</f>
        <v>51405.104</v>
      </c>
      <c r="O12" s="31">
        <f>'[2]เขต2(49)'!O$22</f>
        <v>64156.169</v>
      </c>
      <c r="P12" s="31">
        <v>188165.534</v>
      </c>
      <c r="Q12" s="23">
        <f t="shared" si="0"/>
        <v>3.0153455356795464</v>
      </c>
    </row>
    <row r="13" spans="1:17" ht="20.25">
      <c r="A13" s="29">
        <v>2550</v>
      </c>
      <c r="B13" s="30">
        <f>'[1]เขต1(50)'!B$22</f>
        <v>2202.918</v>
      </c>
      <c r="C13" s="30">
        <f>'[1]เขต1(50)'!C$22</f>
        <v>5659.6399999999985</v>
      </c>
      <c r="D13" s="30">
        <f>'[1]เขต1(50)'!D$22</f>
        <v>47877.388</v>
      </c>
      <c r="E13" s="30">
        <f>'[1]เขต1(50)'!E$22</f>
        <v>57328.159</v>
      </c>
      <c r="F13" s="30">
        <f>'[1]เขต1(50)'!F$22</f>
        <v>217.79</v>
      </c>
      <c r="G13" s="30">
        <f>'[1]เขต1(50)'!G$22</f>
        <v>217.79</v>
      </c>
      <c r="H13" s="30">
        <f>'[1]เขต1(50)'!H$22</f>
        <v>50298.096</v>
      </c>
      <c r="I13" s="30">
        <f>'[1]เขต1(50)'!I$22</f>
        <v>63205.58900000001</v>
      </c>
      <c r="J13" s="30">
        <f>'[1]เขต1(50)'!J$22</f>
        <v>278.098</v>
      </c>
      <c r="K13" s="30">
        <f>'[1]เขต1(50)'!K$22</f>
        <v>291.90700000000004</v>
      </c>
      <c r="L13" s="30">
        <f>'[1]เขต1(50)'!L$22</f>
        <v>961.1570000000002</v>
      </c>
      <c r="M13" s="30">
        <f>'[1]เขต1(50)'!M$22</f>
        <v>1246.7930000000001</v>
      </c>
      <c r="N13" s="30">
        <f>'[1]เขต1(50)'!N$22</f>
        <v>51537.35100000002</v>
      </c>
      <c r="O13" s="30">
        <f>'[1]เขต1(50)'!O$22</f>
        <v>64744.289</v>
      </c>
      <c r="P13" s="30">
        <v>188266.403</v>
      </c>
      <c r="Q13" s="23">
        <f t="shared" si="0"/>
        <v>2.9786353703625794</v>
      </c>
    </row>
    <row r="14" spans="1:17" ht="20.25">
      <c r="A14" s="29">
        <v>2551</v>
      </c>
      <c r="B14" s="30">
        <f>'[9]เขต2(51)'!$B$22</f>
        <v>2184.892</v>
      </c>
      <c r="C14" s="30">
        <f>'[9]เขต2(51)'!$C$22</f>
        <v>5730.603</v>
      </c>
      <c r="D14" s="30">
        <f>'[9]เขต2(51)'!$D$22</f>
        <v>48337.244000000006</v>
      </c>
      <c r="E14" s="30">
        <f>'[9]เขต2(51)'!$E$22</f>
        <v>59245.594000000005</v>
      </c>
      <c r="F14" s="30">
        <f>'[9]เขต2(51)'!$F$22</f>
        <v>231.15000000000003</v>
      </c>
      <c r="G14" s="30">
        <f>'[9]เขต2(51)'!$G$22</f>
        <v>231.15000000000003</v>
      </c>
      <c r="H14" s="30">
        <f>'[9]เขต2(51)'!$H$22</f>
        <v>50753.39800000001</v>
      </c>
      <c r="I14" s="30">
        <f>'[9]เขต2(51)'!$I$22</f>
        <v>65207.459</v>
      </c>
      <c r="J14" s="30">
        <f>'[9]เขต2(51)'!$P$22</f>
        <v>311.202</v>
      </c>
      <c r="K14" s="30">
        <f>'[9]เขต2(51)'!$Q$22</f>
        <v>325.011</v>
      </c>
      <c r="L14" s="30">
        <f>'[9]เขต2(51)'!$X$22</f>
        <v>569.373</v>
      </c>
      <c r="M14" s="30">
        <f>'[9]เขต2(51)'!$Y$22</f>
        <v>733.2350000000001</v>
      </c>
      <c r="N14" s="30">
        <f>'[9]เขต2(51)'!$AF$22</f>
        <v>51633.97299999999</v>
      </c>
      <c r="O14" s="30">
        <f>'[9]เขต2(51)'!$AG$22</f>
        <v>66265.70500000002</v>
      </c>
      <c r="P14" s="30">
        <v>193281.101</v>
      </c>
      <c r="Q14" s="23">
        <f t="shared" si="0"/>
        <v>2.964094966497621</v>
      </c>
    </row>
    <row r="15" spans="1:17" ht="20.25">
      <c r="A15" s="29">
        <v>2552</v>
      </c>
      <c r="B15" s="30">
        <f>'[10]เขต2(51)'!$B$22</f>
        <v>2072.603</v>
      </c>
      <c r="C15" s="30">
        <f>'[10]เขต2(51)'!$C$22</f>
        <v>5734.678</v>
      </c>
      <c r="D15" s="30">
        <f>'[10]เขต2(51)'!$D$22</f>
        <v>48569.33000000001</v>
      </c>
      <c r="E15" s="30">
        <f>'[10]เขต2(51)'!$E$22</f>
        <v>59631.389</v>
      </c>
      <c r="F15" s="30">
        <f>'[10]เขต2(51)'!$F$22</f>
        <v>264.133</v>
      </c>
      <c r="G15" s="30">
        <f>'[10]เขต2(51)'!$G$22</f>
        <v>264.133</v>
      </c>
      <c r="H15" s="30">
        <f>'[10]เขต2(51)'!$H$22</f>
        <v>50906.178</v>
      </c>
      <c r="I15" s="30">
        <f>'[10]เขต2(51)'!$I$22</f>
        <v>65630.31199999999</v>
      </c>
      <c r="J15" s="30">
        <f>'[10]เขต2(51)'!$P$22</f>
        <v>209.656</v>
      </c>
      <c r="K15" s="30">
        <f>'[10]เขต2(51)'!$Q$22</f>
        <v>209.656</v>
      </c>
      <c r="L15" s="30">
        <f>'[10]เขต2(51)'!$X$22</f>
        <v>510.139</v>
      </c>
      <c r="M15" s="30">
        <f>'[10]เขต2(51)'!$Y$22</f>
        <v>654.978</v>
      </c>
      <c r="N15" s="30">
        <f>'[10]เขต2(51)'!$AF$22</f>
        <v>51625.97300000001</v>
      </c>
      <c r="O15" s="30">
        <f>'[10]เขต2(51)'!$AG$22</f>
        <v>66494.946</v>
      </c>
      <c r="P15" s="30">
        <v>199686.206</v>
      </c>
      <c r="Q15" s="23">
        <f t="shared" si="0"/>
        <v>3.0425911429462658</v>
      </c>
    </row>
    <row r="16" spans="1:17" ht="20.25">
      <c r="A16" s="26">
        <v>2553</v>
      </c>
      <c r="B16" s="32">
        <v>2110.149</v>
      </c>
      <c r="C16" s="33">
        <v>5734.0650000000005</v>
      </c>
      <c r="D16" s="33">
        <v>48704.721000000005</v>
      </c>
      <c r="E16" s="33">
        <v>60311.5451</v>
      </c>
      <c r="F16" s="33">
        <v>267.851</v>
      </c>
      <c r="G16" s="33">
        <v>267.851</v>
      </c>
      <c r="H16" s="31">
        <v>51087.458000000006</v>
      </c>
      <c r="I16" s="31">
        <v>66318.198</v>
      </c>
      <c r="J16" s="31">
        <v>186.66</v>
      </c>
      <c r="K16" s="31">
        <v>202.191</v>
      </c>
      <c r="L16" s="31">
        <v>618.4359999999999</v>
      </c>
      <c r="M16" s="31">
        <v>794.881</v>
      </c>
      <c r="N16" s="31">
        <v>51892.554</v>
      </c>
      <c r="O16" s="31">
        <v>67315.26999999999</v>
      </c>
      <c r="P16" s="31">
        <v>205039.353</v>
      </c>
      <c r="Q16" s="23">
        <f t="shared" si="0"/>
        <v>3.091750970073101</v>
      </c>
    </row>
    <row r="17" spans="1:16" s="22" customFormat="1" ht="20.25">
      <c r="A17" s="34">
        <v>2554</v>
      </c>
      <c r="B17" s="31">
        <v>2116.172</v>
      </c>
      <c r="C17" s="31">
        <v>5525.668</v>
      </c>
      <c r="D17" s="31">
        <v>48360.174</v>
      </c>
      <c r="E17" s="31">
        <v>60578.772</v>
      </c>
      <c r="F17" s="31">
        <v>236.67999999999998</v>
      </c>
      <c r="G17" s="31">
        <v>236.67999999999998</v>
      </c>
      <c r="H17" s="31">
        <v>50713.026</v>
      </c>
      <c r="I17" s="31">
        <v>66341.12</v>
      </c>
      <c r="J17" s="31">
        <v>118.20400000000001</v>
      </c>
      <c r="K17" s="31">
        <v>118.20400000000001</v>
      </c>
      <c r="L17" s="31">
        <v>787.076</v>
      </c>
      <c r="M17" s="31">
        <v>1076.71</v>
      </c>
      <c r="N17" s="31">
        <v>51618.306</v>
      </c>
      <c r="O17" s="31">
        <v>67536.03400000001</v>
      </c>
      <c r="P17" s="35"/>
    </row>
    <row r="18" spans="1:15" ht="20.25">
      <c r="A18" s="26">
        <v>2555</v>
      </c>
      <c r="B18" s="31">
        <v>2090.0130000000004</v>
      </c>
      <c r="C18" s="31">
        <v>5497.033999999999</v>
      </c>
      <c r="D18" s="31">
        <v>48506.84099999999</v>
      </c>
      <c r="E18" s="31">
        <v>61134.351</v>
      </c>
      <c r="F18" s="31">
        <v>239.98400000000004</v>
      </c>
      <c r="G18" s="31">
        <v>239.98400000000004</v>
      </c>
      <c r="H18" s="31">
        <v>50836.837999999996</v>
      </c>
      <c r="I18" s="31">
        <v>66871.369</v>
      </c>
      <c r="J18" s="31">
        <v>112.68299999999999</v>
      </c>
      <c r="K18" s="31">
        <v>112.68299999999999</v>
      </c>
      <c r="L18" s="31">
        <v>639.4</v>
      </c>
      <c r="M18" s="31">
        <v>808.971</v>
      </c>
      <c r="N18" s="31">
        <v>51610.888000000006</v>
      </c>
      <c r="O18" s="31">
        <v>67793.02299999999</v>
      </c>
    </row>
    <row r="19" spans="1:15" s="37" customFormat="1" ht="20.25">
      <c r="A19" s="36">
        <v>2556</v>
      </c>
      <c r="B19" s="30">
        <v>1993.7450000000003</v>
      </c>
      <c r="C19" s="30">
        <v>5197.167</v>
      </c>
      <c r="D19" s="30">
        <v>48246.3792</v>
      </c>
      <c r="E19" s="30">
        <v>62069.717</v>
      </c>
      <c r="F19" s="30">
        <v>280.035</v>
      </c>
      <c r="G19" s="30">
        <v>280.035</v>
      </c>
      <c r="H19" s="30">
        <v>50520.15919999999</v>
      </c>
      <c r="I19" s="30">
        <v>67546.91900000001</v>
      </c>
      <c r="J19" s="30">
        <v>71.317</v>
      </c>
      <c r="K19" s="30">
        <v>71.317</v>
      </c>
      <c r="L19" s="30">
        <v>526.5110000000001</v>
      </c>
      <c r="M19" s="30">
        <v>634.4519999999999</v>
      </c>
      <c r="N19" s="30">
        <v>51117.9872</v>
      </c>
      <c r="O19" s="30">
        <v>68252.688</v>
      </c>
    </row>
    <row r="20" spans="1:15" ht="20.25">
      <c r="A20" s="36">
        <v>2557</v>
      </c>
      <c r="B20" s="38">
        <v>1952.8649999999998</v>
      </c>
      <c r="C20" s="38">
        <v>5131.321</v>
      </c>
      <c r="D20" s="38">
        <v>48458.009999999995</v>
      </c>
      <c r="E20" s="38">
        <v>62880.69400000001</v>
      </c>
      <c r="F20" s="38">
        <v>260.102</v>
      </c>
      <c r="G20" s="38">
        <v>260.102</v>
      </c>
      <c r="H20" s="38">
        <v>50670.977</v>
      </c>
      <c r="I20" s="38">
        <v>68272.117</v>
      </c>
      <c r="J20" s="38">
        <v>61.768</v>
      </c>
      <c r="K20" s="38">
        <v>61.768</v>
      </c>
      <c r="L20" s="38">
        <v>612.7259999999999</v>
      </c>
      <c r="M20" s="38">
        <v>712.4989999999999</v>
      </c>
      <c r="N20" s="38">
        <v>51345.471</v>
      </c>
      <c r="O20" s="38">
        <v>69046.384</v>
      </c>
    </row>
    <row r="21" spans="1:15" ht="20.25">
      <c r="A21" s="34">
        <v>2558</v>
      </c>
      <c r="B21" s="31">
        <v>1954.424</v>
      </c>
      <c r="C21" s="31">
        <v>5155.8189999999995</v>
      </c>
      <c r="D21" s="31">
        <v>48425.173</v>
      </c>
      <c r="E21" s="31">
        <v>63363.109</v>
      </c>
      <c r="F21" s="31">
        <v>212.11499999999998</v>
      </c>
      <c r="G21" s="31">
        <v>212.11499999999998</v>
      </c>
      <c r="H21" s="31">
        <v>50591.712</v>
      </c>
      <c r="I21" s="31">
        <v>68731.043</v>
      </c>
      <c r="J21" s="31">
        <v>52.623000000000005</v>
      </c>
      <c r="K21" s="31">
        <v>52.623000000000005</v>
      </c>
      <c r="L21" s="31">
        <v>839.598</v>
      </c>
      <c r="M21" s="31">
        <v>1230.6860000000001</v>
      </c>
      <c r="N21" s="31">
        <f aca="true" t="shared" si="1" ref="N21:O23">H21+J21+L21</f>
        <v>51483.933</v>
      </c>
      <c r="O21" s="31">
        <f t="shared" si="1"/>
        <v>70014.35200000001</v>
      </c>
    </row>
    <row r="22" spans="1:15" ht="20.25">
      <c r="A22" s="34">
        <v>2559</v>
      </c>
      <c r="B22" s="31">
        <v>1892.5430000000001</v>
      </c>
      <c r="C22" s="31">
        <v>5146.527999999999</v>
      </c>
      <c r="D22" s="31">
        <v>48271.319</v>
      </c>
      <c r="E22" s="31">
        <v>63555.578</v>
      </c>
      <c r="F22" s="31">
        <v>172.476</v>
      </c>
      <c r="G22" s="31">
        <v>172.476</v>
      </c>
      <c r="H22" s="31">
        <v>50336.338</v>
      </c>
      <c r="I22" s="31">
        <v>68874.582</v>
      </c>
      <c r="J22" s="31">
        <v>44.840999999999994</v>
      </c>
      <c r="K22" s="31">
        <v>44.840999999999994</v>
      </c>
      <c r="L22" s="31">
        <v>1146.5449999999998</v>
      </c>
      <c r="M22" s="31">
        <v>1675.8070000000002</v>
      </c>
      <c r="N22" s="31">
        <f t="shared" si="1"/>
        <v>51527.724</v>
      </c>
      <c r="O22" s="31">
        <f t="shared" si="1"/>
        <v>70595.23</v>
      </c>
    </row>
    <row r="23" spans="1:15" ht="20.25">
      <c r="A23" s="26">
        <v>2560</v>
      </c>
      <c r="B23" s="31">
        <v>1941.8880000000001</v>
      </c>
      <c r="C23" s="31">
        <v>5213.620000000001</v>
      </c>
      <c r="D23" s="31">
        <v>48496.395</v>
      </c>
      <c r="E23" s="31">
        <v>64239.791</v>
      </c>
      <c r="F23" s="31">
        <v>71.521</v>
      </c>
      <c r="G23" s="31">
        <v>71.521</v>
      </c>
      <c r="H23" s="31">
        <v>50509.804</v>
      </c>
      <c r="I23" s="31">
        <v>69524.932</v>
      </c>
      <c r="J23" s="26">
        <v>0</v>
      </c>
      <c r="K23" s="26">
        <v>0</v>
      </c>
      <c r="L23" s="31">
        <v>1041.8549999999998</v>
      </c>
      <c r="M23" s="31">
        <v>1417.817</v>
      </c>
      <c r="N23" s="31">
        <f t="shared" si="1"/>
        <v>51551.659</v>
      </c>
      <c r="O23" s="31">
        <f t="shared" si="1"/>
        <v>70942.749</v>
      </c>
    </row>
    <row r="24" spans="1:15" ht="20.25">
      <c r="A24" s="26">
        <v>2561</v>
      </c>
      <c r="B24" s="31">
        <v>2126.6155000000003</v>
      </c>
      <c r="C24" s="31">
        <v>5511.49925</v>
      </c>
      <c r="D24" s="31">
        <v>48222.679000000004</v>
      </c>
      <c r="E24" s="31">
        <v>64455.49450000001</v>
      </c>
      <c r="F24" s="31">
        <v>43.395</v>
      </c>
      <c r="G24" s="31">
        <v>43.395</v>
      </c>
      <c r="H24" s="31">
        <v>50392.6895</v>
      </c>
      <c r="I24" s="31">
        <v>70010.38874999998</v>
      </c>
      <c r="J24" s="26">
        <v>0</v>
      </c>
      <c r="K24" s="26">
        <v>0</v>
      </c>
      <c r="L24" s="31">
        <v>1013.787</v>
      </c>
      <c r="M24" s="31">
        <v>1338.6299999999999</v>
      </c>
      <c r="N24" s="31">
        <v>51406.4765</v>
      </c>
      <c r="O24" s="31">
        <v>71349.01875</v>
      </c>
    </row>
    <row r="25" spans="1:15" ht="20.25">
      <c r="A25" s="39">
        <v>2562</v>
      </c>
      <c r="B25" s="24">
        <v>2229.839</v>
      </c>
      <c r="C25" s="24">
        <v>6340.769</v>
      </c>
      <c r="D25" s="24">
        <v>48692.757</v>
      </c>
      <c r="E25" s="24">
        <v>66739.23</v>
      </c>
      <c r="F25" s="24">
        <v>49.445</v>
      </c>
      <c r="G25" s="24">
        <v>49.445</v>
      </c>
      <c r="H25" s="24">
        <f>B25+D25+F25</f>
        <v>50972.041</v>
      </c>
      <c r="I25" s="24">
        <f>C25+E25+G25</f>
        <v>73129.444</v>
      </c>
      <c r="J25" s="39">
        <v>0</v>
      </c>
      <c r="K25" s="39">
        <v>0</v>
      </c>
      <c r="L25" s="24">
        <v>978.02</v>
      </c>
      <c r="M25" s="24">
        <v>1277.869</v>
      </c>
      <c r="N25" s="24">
        <f>H25+J25+L25</f>
        <v>51950.060999999994</v>
      </c>
      <c r="O25" s="24">
        <f>I25+K25+M25</f>
        <v>74407.31300000001</v>
      </c>
    </row>
    <row r="26" ht="20.25">
      <c r="H26" s="23"/>
    </row>
    <row r="27" spans="1:2" ht="20.25">
      <c r="A27" s="40" t="s">
        <v>33</v>
      </c>
      <c r="B27" s="41" t="s">
        <v>34</v>
      </c>
    </row>
    <row r="28" spans="14:15" ht="20.25">
      <c r="N28" s="75" t="s">
        <v>32</v>
      </c>
      <c r="O28" s="75"/>
    </row>
    <row r="29" spans="14:15" ht="20.25">
      <c r="N29" s="76" t="s">
        <v>35</v>
      </c>
      <c r="O29" s="76"/>
    </row>
  </sheetData>
  <sheetProtection/>
  <mergeCells count="13">
    <mergeCell ref="B4:C4"/>
    <mergeCell ref="A3:A5"/>
    <mergeCell ref="D4:E4"/>
    <mergeCell ref="F4:G4"/>
    <mergeCell ref="B3:G3"/>
    <mergeCell ref="P3:P5"/>
    <mergeCell ref="A1:O1"/>
    <mergeCell ref="N29:O29"/>
    <mergeCell ref="N28:O28"/>
    <mergeCell ref="H3:I4"/>
    <mergeCell ref="J3:K4"/>
    <mergeCell ref="L3:M4"/>
    <mergeCell ref="N3:O4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STAT02</dc:creator>
  <cp:keywords/>
  <dc:description/>
  <cp:lastModifiedBy>OWNER</cp:lastModifiedBy>
  <cp:lastPrinted>2015-10-15T08:58:40Z</cp:lastPrinted>
  <dcterms:created xsi:type="dcterms:W3CDTF">1996-10-14T23:33:28Z</dcterms:created>
  <dcterms:modified xsi:type="dcterms:W3CDTF">2020-08-26T01:57:47Z</dcterms:modified>
  <cp:category/>
  <cp:version/>
  <cp:contentType/>
  <cp:contentStatus/>
</cp:coreProperties>
</file>