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930"/>
  </bookViews>
  <sheets>
    <sheet name="Sheet1" sheetId="1" r:id="rId1"/>
  </sheets>
  <definedNames>
    <definedName name="_xlnm.Print_Area" localSheetId="0">Sheet1!$A$1:$H$47</definedName>
    <definedName name="_xlnm.Print_Titles" localSheetId="0">Sheet1!$1:$4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K13" i="1"/>
  <c r="G37" i="1"/>
  <c r="G25" i="1"/>
  <c r="M14" i="1" l="1"/>
  <c r="K9" i="1"/>
  <c r="M9" i="1" s="1"/>
  <c r="L13" i="1"/>
  <c r="L6" i="1"/>
  <c r="K7" i="1"/>
  <c r="M7" i="1" s="1"/>
  <c r="K8" i="1"/>
  <c r="K10" i="1"/>
  <c r="M10" i="1" s="1"/>
  <c r="K11" i="1"/>
  <c r="K6" i="1"/>
  <c r="M6" i="1" s="1"/>
  <c r="K5" i="1"/>
  <c r="G36" i="1"/>
  <c r="L11" i="1"/>
  <c r="L12" i="1"/>
  <c r="G43" i="1"/>
  <c r="G42" i="1"/>
  <c r="G40" i="1"/>
  <c r="G35" i="1"/>
  <c r="G34" i="1"/>
  <c r="G33" i="1"/>
  <c r="G32" i="1"/>
  <c r="G29" i="1"/>
  <c r="G28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10" i="1"/>
  <c r="L8" i="1"/>
  <c r="M8" i="1" s="1"/>
  <c r="L7" i="1"/>
  <c r="L5" i="1"/>
  <c r="K15" i="1"/>
  <c r="M13" i="1"/>
  <c r="K12" i="1"/>
  <c r="G31" i="1"/>
  <c r="L9" i="1"/>
  <c r="M5" i="1" l="1"/>
  <c r="M11" i="1"/>
  <c r="M12" i="1"/>
  <c r="L17" i="1"/>
  <c r="L16" i="1"/>
  <c r="L15" i="1"/>
  <c r="M15" i="1" s="1"/>
  <c r="K17" i="1"/>
  <c r="K16" i="1"/>
  <c r="M16" i="1" s="1"/>
  <c r="G30" i="1"/>
  <c r="G44" i="1" s="1"/>
  <c r="M17" i="1" l="1"/>
  <c r="M18" i="1" s="1"/>
  <c r="G46" i="1" s="1"/>
</calcChain>
</file>

<file path=xl/sharedStrings.xml><?xml version="1.0" encoding="utf-8"?>
<sst xmlns="http://schemas.openxmlformats.org/spreadsheetml/2006/main" count="94" uniqueCount="61">
  <si>
    <t>กิจกรรม / งาน</t>
  </si>
  <si>
    <t>ตำแหน่งบุคลากร*</t>
  </si>
  <si>
    <t>เงินเดือน</t>
  </si>
  <si>
    <t>บุคลากร</t>
  </si>
  <si>
    <t>(เดือน)</t>
  </si>
  <si>
    <t>ระยะเวลาที่ใช้</t>
  </si>
  <si>
    <t>จำนวน</t>
  </si>
  <si>
    <t>(คน)</t>
  </si>
  <si>
    <t>ลำดับ</t>
  </si>
  <si>
    <t>ที่</t>
  </si>
  <si>
    <t>รวม</t>
  </si>
  <si>
    <t>หมายเหตุ</t>
  </si>
  <si>
    <t>บริหารจัดการและควบคุมการดำเนินงานของโครงการ</t>
  </si>
  <si>
    <t>ผู้จัดการโครงการ</t>
  </si>
  <si>
    <t>ศึกษาทบทวนข้อมูลแบบจำลองต่างๆ ภายในโปรแกรม TPMS</t>
  </si>
  <si>
    <t>วิศวกรโยธา</t>
  </si>
  <si>
    <t>สอบเทียบแบบจำลองการต่างๆ ภายในโปรแกรม TPMS สรุปผลการสอบเทียบ ค่าความแปรปรวน</t>
  </si>
  <si>
    <t>ค่าความเชื่อมั่น โดยใช้ข้อมูลจริงของกรมทางหลวง</t>
  </si>
  <si>
    <t>อัพเดตข้อมูลแบบจำลองค่าใช้จ่ายผู้ใช้ทางให้เป็นปัจจุบัน</t>
  </si>
  <si>
    <t>ศึกษาทบทวน งานวิจัยที่เกี่ยวข้องกับแนวทางการเลือกวิธีการซ่อมบำรุงทั้งในประเทศและต่างประเทศ</t>
  </si>
  <si>
    <t>และเก็บข้อมูลวิธีการซ่อมบำรุงในปัจจุบันของกรมทางหลวง</t>
  </si>
  <si>
    <t>เสนอแนะเกณฑ์การซ่อมบำรุง และรูปแบบการซ่อมบำรุงให้สอดคล้องกับในปัจจุบันและวิธีการซ่อมบำรุง</t>
  </si>
  <si>
    <t>ของกรมทางหลวง</t>
  </si>
  <si>
    <t>รวบรวมความต้องการในการใช้งานโปรแกรม TPMS จากผู้ใช้งาน และรูปแบบรายงานที่ใช้งานในปัจจุบัน</t>
  </si>
  <si>
    <t>วิศวกรคอมพิวเตอร์</t>
  </si>
  <si>
    <t>นักวิเคราะห์ระบบ</t>
  </si>
  <si>
    <t>ผู้เชี่ยวชาญด้านวิศวกรรมคอมพิวเตอร์</t>
  </si>
  <si>
    <t>ผู้เชี่ยวชาญด้านเครือข่าย</t>
  </si>
  <si>
    <t>ศึกษาเทคโนโลยีด้านสารสนเทศที่เหมาะสมสำหรับใช้ในการพัฒนาโปรแกรม TPMS และทำการออกแบบ</t>
  </si>
  <si>
    <t>ฐานข้อมูลและโครงสร้างโปรแกรม TPMS</t>
  </si>
  <si>
    <t>พัฒนาและทดสอบระบบ</t>
  </si>
  <si>
    <t xml:space="preserve">     - รองรับความต้องการใช้งานในปัจจุบันของกรมทางหลวง</t>
  </si>
  <si>
    <t xml:space="preserve">     - รองรับการลด เพิ่มเติม และแก้ไขวิธีการซ่อมบำรุงและราคาต่อหน่วย รวมถึงการแก้ไขเกณฑ์การพิจารณาวิธีการซ่อมบำรุงได้</t>
  </si>
  <si>
    <t xml:space="preserve">     - รองรับการปรับเปลี่ยนค่าตัวแปรต่างๆ ที่ส่งผลกระทบต่อแบบจำลองต่างๆ ภายในโปรแกรม TPMS ได้</t>
  </si>
  <si>
    <t xml:space="preserve">     - รองรับการปรับเปลี่ยนเงื่อนไขในการวิเคราะห์งบประมาณได้</t>
  </si>
  <si>
    <t xml:space="preserve">     - ปรับปรุงรูปแบบการเลือกข้อมูลสายทางที่ใช้ในการวิเคราะห์ให้สะดวกต่อการใช้งานยิ่งขึ้น</t>
  </si>
  <si>
    <t xml:space="preserve">     - สามารถบันทึกรายละเอียดโครงการที่ใช้ในการวิเคราะห์ที่ประกอบด้วย สายทาง วิธีการและเงื่อนไขในการซ่อมบำรุง เป็นต้น</t>
  </si>
  <si>
    <t xml:space="preserve">     - สามารถเชื่อมต่อข้อมูลที่จำเป็นสำหรับใช้ในการวิเคราะห์ข้อมูลได้ เช่น ระบบสารสนเทศโครงข่ายทางหลวง(Roadnet)</t>
  </si>
  <si>
    <t>ระบบฐานข้อมูลงานวิเคราะห์และตรวจสอบสภาพทาง(MIIS), ระบบข้อมูลทะเบียนทางหลวง(HRIS) เป็นต้น</t>
  </si>
  <si>
    <t xml:space="preserve">     - สามารถแสดงผลและส่งออกข้อมูลผลการวิเคราะห์ ทั้งในลักษณะตาราง และแผนภูมิ ได้ในรูปแบบที่กรมทางหลวงกำหนด </t>
  </si>
  <si>
    <t xml:space="preserve">     - สามารถกำหนดสิทธิการเข้าใช้งานระบบให้สอดคล้องกับการใช้งานของกรมทางหลวง</t>
  </si>
  <si>
    <t xml:space="preserve">     - ทดสอบการใช้งานโดยการวิเคราะห์ความต้องการงบประมาณบำรุงทางของกรมทางหลวง </t>
  </si>
  <si>
    <t xml:space="preserve">จัดทำรายงานสรุปผลการวิเคราะห์แนวทางการบำรุงรักษาโครงข่าย “ถนนลาดยาง” และ “ถนนคอนกรีต” ที่เหมาะสมของกรมทางหลวง </t>
  </si>
  <si>
    <t>และความต้องการงบประมาณบำรุงรักษาตามแนวทางดังกล่าว</t>
  </si>
  <si>
    <t>ติดต่อประสานงาน จัดทำเอกสารต่างๆ ของโครงการ</t>
  </si>
  <si>
    <t>ผู้ชำนาญการด้านวิศวกรรมการทาง</t>
  </si>
  <si>
    <t>วิศวกรรมโยธา</t>
  </si>
  <si>
    <t>วิศวกรรมคอมพิวเตอร์</t>
  </si>
  <si>
    <t>เจ้าหน้าที่ทดสอบระบบ</t>
  </si>
  <si>
    <t>เลขานุการโครงการ</t>
  </si>
  <si>
    <t>เจ้าหน้าที่บันทึกข้อมูล</t>
  </si>
  <si>
    <t>แจกแจง กิจกรรม/งาน ที่ดำเนินการโดยละเอียด</t>
  </si>
  <si>
    <t xml:space="preserve">     -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</si>
  <si>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>รวมทั้งสิ้น</t>
  </si>
  <si>
    <t>บุคลากรหลัก Mark-up Factor = ๑.๗๖</t>
  </si>
  <si>
    <t>กำหนดตัวแปรที่จะดำเนินการสอบเทียบในแบบจำลองต่างๆ ภายในโปรแกรม TPMS</t>
  </si>
  <si>
    <t>โครงการปรับปรุงโปรแกรมบริหารงานบำรุงทาง (TPMS)</t>
  </si>
  <si>
    <t>ผู้เชี่ยวชาญด้านงานวิเคราะห์ระบบ</t>
  </si>
  <si>
    <t>ผู้เชี่ยวชาญด้านวิเคราะห์ระบบ</t>
  </si>
  <si>
    <t>ผู้เชี่ยวชาญด้านภูมิสารสนเทศ</t>
  </si>
  <si>
    <t>เจ้าหน้าที่ฐานข้อมูล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</si>
</sst>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D00041E]0"/>
    <numFmt numFmtId="188" formatCode="[$-D07041E]#,##0\ "/>
    <numFmt numFmtId="189" formatCode="[$-D07041E]#,##0.00\ "/>
    <numFmt numFmtId="190" formatCode="[$-D07041E]#,##0.0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NumberFormat="1" applyFont="1"/>
    <xf numFmtId="188" fontId="2" fillId="0" borderId="0" xfId="1" applyNumberFormat="1" applyFont="1"/>
    <xf numFmtId="188" fontId="2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NumberFormat="1" applyFont="1" applyBorder="1"/>
    <xf numFmtId="188" fontId="2" fillId="0" borderId="0" xfId="0" applyNumberFormat="1" applyFont="1" applyBorder="1"/>
    <xf numFmtId="49" fontId="2" fillId="0" borderId="5" xfId="0" applyNumberFormat="1" applyFont="1" applyBorder="1"/>
    <xf numFmtId="188" fontId="2" fillId="0" borderId="5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187" fontId="2" fillId="0" borderId="8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188" fontId="2" fillId="0" borderId="9" xfId="0" applyNumberFormat="1" applyFont="1" applyBorder="1"/>
    <xf numFmtId="188" fontId="2" fillId="0" borderId="7" xfId="1" applyNumberFormat="1" applyFont="1" applyBorder="1" applyAlignment="1">
      <alignment horizontal="center"/>
    </xf>
    <xf numFmtId="188" fontId="2" fillId="0" borderId="9" xfId="1" applyNumberFormat="1" applyFont="1" applyBorder="1" applyAlignment="1">
      <alignment horizontal="center"/>
    </xf>
    <xf numFmtId="188" fontId="2" fillId="0" borderId="8" xfId="1" applyNumberFormat="1" applyFont="1" applyBorder="1"/>
    <xf numFmtId="188" fontId="2" fillId="0" borderId="9" xfId="1" applyNumberFormat="1" applyFont="1" applyBorder="1"/>
    <xf numFmtId="187" fontId="2" fillId="0" borderId="1" xfId="0" applyNumberFormat="1" applyFont="1" applyBorder="1"/>
    <xf numFmtId="49" fontId="2" fillId="0" borderId="10" xfId="0" applyNumberFormat="1" applyFont="1" applyBorder="1"/>
    <xf numFmtId="0" fontId="2" fillId="0" borderId="1" xfId="0" applyNumberFormat="1" applyFont="1" applyBorder="1"/>
    <xf numFmtId="188" fontId="2" fillId="0" borderId="10" xfId="0" applyNumberFormat="1" applyFont="1" applyBorder="1" applyAlignment="1">
      <alignment horizontal="center"/>
    </xf>
    <xf numFmtId="188" fontId="2" fillId="0" borderId="1" xfId="1" applyNumberFormat="1" applyFont="1" applyBorder="1"/>
    <xf numFmtId="188" fontId="2" fillId="0" borderId="11" xfId="0" applyNumberFormat="1" applyFont="1" applyBorder="1"/>
    <xf numFmtId="187" fontId="2" fillId="0" borderId="7" xfId="0" applyNumberFormat="1" applyFont="1" applyBorder="1"/>
    <xf numFmtId="49" fontId="2" fillId="0" borderId="2" xfId="0" applyNumberFormat="1" applyFont="1" applyBorder="1"/>
    <xf numFmtId="0" fontId="2" fillId="0" borderId="7" xfId="0" applyNumberFormat="1" applyFont="1" applyBorder="1"/>
    <xf numFmtId="188" fontId="2" fillId="0" borderId="7" xfId="1" applyNumberFormat="1" applyFont="1" applyBorder="1"/>
    <xf numFmtId="188" fontId="2" fillId="0" borderId="3" xfId="0" applyNumberFormat="1" applyFont="1" applyBorder="1"/>
    <xf numFmtId="188" fontId="2" fillId="0" borderId="6" xfId="0" applyNumberFormat="1" applyFont="1" applyBorder="1"/>
    <xf numFmtId="49" fontId="3" fillId="0" borderId="0" xfId="0" applyNumberFormat="1" applyFont="1" applyBorder="1"/>
    <xf numFmtId="188" fontId="2" fillId="0" borderId="4" xfId="0" applyNumberFormat="1" applyFont="1" applyBorder="1"/>
    <xf numFmtId="189" fontId="2" fillId="0" borderId="0" xfId="0" applyNumberFormat="1" applyFont="1" applyAlignment="1">
      <alignment horizontal="center"/>
    </xf>
    <xf numFmtId="189" fontId="2" fillId="0" borderId="7" xfId="0" applyNumberFormat="1" applyFont="1" applyBorder="1" applyAlignment="1">
      <alignment horizontal="center"/>
    </xf>
    <xf numFmtId="189" fontId="2" fillId="0" borderId="9" xfId="0" applyNumberFormat="1" applyFont="1" applyBorder="1" applyAlignment="1">
      <alignment horizontal="center"/>
    </xf>
    <xf numFmtId="189" fontId="2" fillId="0" borderId="8" xfId="0" applyNumberFormat="1" applyFont="1" applyBorder="1" applyAlignment="1">
      <alignment horizontal="center"/>
    </xf>
    <xf numFmtId="189" fontId="2" fillId="0" borderId="1" xfId="0" applyNumberFormat="1" applyFont="1" applyBorder="1" applyAlignment="1">
      <alignment horizontal="center"/>
    </xf>
    <xf numFmtId="188" fontId="2" fillId="0" borderId="7" xfId="0" applyNumberFormat="1" applyFont="1" applyBorder="1"/>
    <xf numFmtId="188" fontId="4" fillId="0" borderId="1" xfId="0" applyNumberFormat="1" applyFont="1" applyBorder="1"/>
    <xf numFmtId="0" fontId="5" fillId="0" borderId="0" xfId="0" applyNumberFormat="1" applyFont="1"/>
    <xf numFmtId="49" fontId="4" fillId="0" borderId="0" xfId="0" applyNumberFormat="1" applyFont="1"/>
    <xf numFmtId="190" fontId="2" fillId="0" borderId="0" xfId="0" applyNumberFormat="1" applyFont="1"/>
    <xf numFmtId="190" fontId="2" fillId="0" borderId="0" xfId="0" applyNumberFormat="1" applyFont="1" applyAlignment="1">
      <alignment horizontal="center"/>
    </xf>
    <xf numFmtId="189" fontId="7" fillId="2" borderId="8" xfId="0" applyNumberFormat="1" applyFont="1" applyFill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88" fontId="7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zoomScaleNormal="100" zoomScaleSheetLayoutView="100" workbookViewId="0">
      <pane ySplit="3" topLeftCell="A4" activePane="bottomLeft" state="frozen"/>
      <selection pane="bottomLeft" activeCell="G39" sqref="G39"/>
    </sheetView>
  </sheetViews>
  <sheetFormatPr defaultColWidth="9.125" defaultRowHeight="21.75" x14ac:dyDescent="0.5"/>
  <cols>
    <col min="1" max="1" width="9.125" style="1"/>
    <col min="2" max="2" width="98.625" style="4" bestFit="1" customWidth="1"/>
    <col min="3" max="3" width="31.25" style="1" customWidth="1"/>
    <col min="4" max="4" width="9.25" style="6" bestFit="1" customWidth="1"/>
    <col min="5" max="5" width="11" style="41" bestFit="1" customWidth="1"/>
    <col min="6" max="6" width="9.25" style="2" bestFit="1" customWidth="1"/>
    <col min="7" max="7" width="12.75" style="3" bestFit="1" customWidth="1"/>
    <col min="8" max="8" width="9.125" style="1"/>
    <col min="9" max="9" width="2.375" style="1" customWidth="1"/>
    <col min="10" max="10" width="27.375" style="1" bestFit="1" customWidth="1"/>
    <col min="11" max="11" width="9.125" style="50"/>
    <col min="12" max="12" width="9.125" style="3"/>
    <col min="13" max="13" width="11.375" style="3" bestFit="1" customWidth="1"/>
    <col min="14" max="16384" width="9.125" style="1"/>
  </cols>
  <sheetData>
    <row r="1" spans="1:13" ht="24" thickBot="1" x14ac:dyDescent="0.55000000000000004">
      <c r="A1" s="56" t="s">
        <v>56</v>
      </c>
      <c r="B1" s="56"/>
      <c r="C1" s="56"/>
      <c r="D1" s="56"/>
      <c r="E1" s="56"/>
      <c r="F1" s="56"/>
      <c r="G1" s="56"/>
      <c r="H1" s="56"/>
    </row>
    <row r="2" spans="1:13" s="5" customFormat="1" x14ac:dyDescent="0.5">
      <c r="A2" s="15" t="s">
        <v>8</v>
      </c>
      <c r="B2" s="7" t="s">
        <v>0</v>
      </c>
      <c r="C2" s="15" t="s">
        <v>1</v>
      </c>
      <c r="D2" s="8" t="s">
        <v>6</v>
      </c>
      <c r="E2" s="42" t="s">
        <v>5</v>
      </c>
      <c r="F2" s="23" t="s">
        <v>2</v>
      </c>
      <c r="G2" s="8" t="s">
        <v>10</v>
      </c>
      <c r="H2" s="15" t="s">
        <v>11</v>
      </c>
      <c r="K2" s="51"/>
      <c r="L2" s="6"/>
      <c r="M2" s="6"/>
    </row>
    <row r="3" spans="1:13" s="5" customFormat="1" ht="22.5" thickBot="1" x14ac:dyDescent="0.55000000000000004">
      <c r="A3" s="19" t="s">
        <v>9</v>
      </c>
      <c r="B3" s="20"/>
      <c r="C3" s="19"/>
      <c r="D3" s="21" t="s">
        <v>7</v>
      </c>
      <c r="E3" s="43" t="s">
        <v>4</v>
      </c>
      <c r="F3" s="24" t="s">
        <v>3</v>
      </c>
      <c r="G3" s="21"/>
      <c r="H3" s="19"/>
      <c r="K3" s="51"/>
      <c r="L3" s="6"/>
      <c r="M3" s="6"/>
    </row>
    <row r="4" spans="1:13" ht="22.5" thickBot="1" x14ac:dyDescent="0.55000000000000004">
      <c r="A4" s="16"/>
      <c r="B4" s="39" t="s">
        <v>51</v>
      </c>
      <c r="C4" s="16"/>
      <c r="D4" s="9"/>
      <c r="E4" s="44"/>
      <c r="F4" s="25"/>
      <c r="G4" s="12"/>
      <c r="H4" s="16"/>
    </row>
    <row r="5" spans="1:13" ht="22.5" thickBot="1" x14ac:dyDescent="0.55000000000000004">
      <c r="A5" s="27">
        <v>1</v>
      </c>
      <c r="B5" s="28" t="s">
        <v>12</v>
      </c>
      <c r="C5" s="29" t="s">
        <v>13</v>
      </c>
      <c r="D5" s="30">
        <v>1</v>
      </c>
      <c r="E5" s="45">
        <v>6</v>
      </c>
      <c r="F5" s="31">
        <v>95000</v>
      </c>
      <c r="G5" s="32">
        <f t="shared" ref="G5:G26" si="0">F5*E5*D5</f>
        <v>570000</v>
      </c>
      <c r="H5" s="16"/>
      <c r="J5" s="11" t="s">
        <v>13</v>
      </c>
      <c r="K5" s="50">
        <f>E5</f>
        <v>6</v>
      </c>
      <c r="L5" s="3">
        <f>F5</f>
        <v>95000</v>
      </c>
      <c r="M5" s="3">
        <f t="shared" ref="M5:M14" si="1">K5*L5</f>
        <v>570000</v>
      </c>
    </row>
    <row r="6" spans="1:13" x14ac:dyDescent="0.5">
      <c r="A6" s="33">
        <v>2</v>
      </c>
      <c r="B6" s="34" t="s">
        <v>14</v>
      </c>
      <c r="C6" s="35" t="s">
        <v>45</v>
      </c>
      <c r="D6" s="8">
        <v>1</v>
      </c>
      <c r="E6" s="42">
        <v>0.5</v>
      </c>
      <c r="F6" s="36">
        <v>55000</v>
      </c>
      <c r="G6" s="37">
        <f t="shared" si="0"/>
        <v>27500</v>
      </c>
      <c r="H6" s="16"/>
      <c r="J6" s="11" t="s">
        <v>45</v>
      </c>
      <c r="K6" s="50">
        <f>(D6*E6)+(D8*E8)+(D10*E10)+(D12*E12)+(D14*E14)+(D16*E16)+(D28*E28)</f>
        <v>5</v>
      </c>
      <c r="L6" s="3">
        <f>F6</f>
        <v>55000</v>
      </c>
      <c r="M6" s="3">
        <f t="shared" si="1"/>
        <v>275000</v>
      </c>
    </row>
    <row r="7" spans="1:13" ht="22.5" thickBot="1" x14ac:dyDescent="0.55000000000000004">
      <c r="A7" s="18"/>
      <c r="B7" s="13"/>
      <c r="C7" s="18" t="s">
        <v>15</v>
      </c>
      <c r="D7" s="21">
        <v>2</v>
      </c>
      <c r="E7" s="43">
        <v>1</v>
      </c>
      <c r="F7" s="26">
        <v>30000</v>
      </c>
      <c r="G7" s="38">
        <f t="shared" si="0"/>
        <v>60000</v>
      </c>
      <c r="H7" s="16"/>
      <c r="J7" s="11" t="s">
        <v>26</v>
      </c>
      <c r="K7" s="50">
        <f>(D21*E21)+(D29*E29)</f>
        <v>5</v>
      </c>
      <c r="L7" s="3">
        <f>F21</f>
        <v>85000</v>
      </c>
      <c r="M7" s="3">
        <f t="shared" si="1"/>
        <v>425000</v>
      </c>
    </row>
    <row r="8" spans="1:13" x14ac:dyDescent="0.5">
      <c r="A8" s="17">
        <v>3</v>
      </c>
      <c r="B8" s="10" t="s">
        <v>55</v>
      </c>
      <c r="C8" s="16" t="s">
        <v>45</v>
      </c>
      <c r="D8" s="9">
        <v>1</v>
      </c>
      <c r="E8" s="44">
        <v>0.5</v>
      </c>
      <c r="F8" s="25">
        <v>55000</v>
      </c>
      <c r="G8" s="12">
        <f t="shared" si="0"/>
        <v>27500</v>
      </c>
      <c r="H8" s="16"/>
      <c r="J8" s="11" t="s">
        <v>27</v>
      </c>
      <c r="K8" s="50">
        <f>(D22*E22)+(D30*E30)</f>
        <v>5</v>
      </c>
      <c r="L8" s="3">
        <f>F22</f>
        <v>85000</v>
      </c>
      <c r="M8" s="3">
        <f t="shared" si="1"/>
        <v>425000</v>
      </c>
    </row>
    <row r="9" spans="1:13" ht="22.5" thickBot="1" x14ac:dyDescent="0.55000000000000004">
      <c r="A9" s="18"/>
      <c r="B9" s="13"/>
      <c r="C9" s="18" t="s">
        <v>15</v>
      </c>
      <c r="D9" s="21">
        <v>1</v>
      </c>
      <c r="E9" s="43">
        <v>0.5</v>
      </c>
      <c r="F9" s="26">
        <v>30000</v>
      </c>
      <c r="G9" s="12">
        <f t="shared" si="0"/>
        <v>15000</v>
      </c>
      <c r="H9" s="16"/>
      <c r="J9" s="11" t="s">
        <v>58</v>
      </c>
      <c r="K9" s="50">
        <f>(D19*E19)+(D24*E24)+(D31*E31)</f>
        <v>4</v>
      </c>
      <c r="L9" s="3">
        <f>F24</f>
        <v>85000</v>
      </c>
      <c r="M9" s="3">
        <f t="shared" si="1"/>
        <v>340000</v>
      </c>
    </row>
    <row r="10" spans="1:13" x14ac:dyDescent="0.5">
      <c r="A10" s="33">
        <v>4</v>
      </c>
      <c r="B10" s="34" t="s">
        <v>16</v>
      </c>
      <c r="C10" s="35" t="s">
        <v>45</v>
      </c>
      <c r="D10" s="8">
        <v>1</v>
      </c>
      <c r="E10" s="42">
        <v>1</v>
      </c>
      <c r="F10" s="25">
        <v>55000</v>
      </c>
      <c r="G10" s="46">
        <f t="shared" si="0"/>
        <v>55000</v>
      </c>
      <c r="H10" s="16"/>
      <c r="J10" s="11" t="s">
        <v>59</v>
      </c>
      <c r="K10" s="50">
        <f>(D23*E23)+(D32*E32)</f>
        <v>5</v>
      </c>
      <c r="L10" s="3">
        <f>F23</f>
        <v>85000</v>
      </c>
      <c r="M10" s="3">
        <f t="shared" si="1"/>
        <v>425000</v>
      </c>
    </row>
    <row r="11" spans="1:13" ht="22.5" thickBot="1" x14ac:dyDescent="0.55000000000000004">
      <c r="A11" s="18"/>
      <c r="B11" s="13" t="s">
        <v>17</v>
      </c>
      <c r="C11" s="18" t="s">
        <v>15</v>
      </c>
      <c r="D11" s="21">
        <v>1</v>
      </c>
      <c r="E11" s="43">
        <v>1.5</v>
      </c>
      <c r="F11" s="25">
        <v>30000</v>
      </c>
      <c r="G11" s="22">
        <f t="shared" si="0"/>
        <v>45000</v>
      </c>
      <c r="H11" s="16"/>
      <c r="J11" s="11" t="s">
        <v>15</v>
      </c>
      <c r="K11" s="50">
        <f>(D7*E7)+(D9*E9)+(D11*E11)+(D13*E13)+(D15*E15)+(D17*E17)+(D18*E18)+(D33*E33)+(D40*E40)</f>
        <v>12</v>
      </c>
      <c r="L11" s="3">
        <f>F13</f>
        <v>30000</v>
      </c>
      <c r="M11" s="3">
        <f t="shared" si="1"/>
        <v>360000</v>
      </c>
    </row>
    <row r="12" spans="1:13" x14ac:dyDescent="0.5">
      <c r="A12" s="33">
        <v>5</v>
      </c>
      <c r="B12" s="34" t="s">
        <v>18</v>
      </c>
      <c r="C12" s="35" t="s">
        <v>45</v>
      </c>
      <c r="D12" s="8">
        <v>1</v>
      </c>
      <c r="E12" s="42">
        <v>0.5</v>
      </c>
      <c r="F12" s="36">
        <v>55000</v>
      </c>
      <c r="G12" s="37">
        <f t="shared" si="0"/>
        <v>27500</v>
      </c>
      <c r="H12" s="16"/>
      <c r="J12" s="11" t="s">
        <v>24</v>
      </c>
      <c r="K12" s="50">
        <f>(D34*E34)</f>
        <v>12</v>
      </c>
      <c r="L12" s="3">
        <f>F34</f>
        <v>30000</v>
      </c>
      <c r="M12" s="3">
        <f t="shared" si="1"/>
        <v>360000</v>
      </c>
    </row>
    <row r="13" spans="1:13" ht="22.5" thickBot="1" x14ac:dyDescent="0.55000000000000004">
      <c r="A13" s="18"/>
      <c r="B13" s="13"/>
      <c r="C13" s="18" t="s">
        <v>15</v>
      </c>
      <c r="D13" s="21">
        <v>1</v>
      </c>
      <c r="E13" s="43">
        <v>0.5</v>
      </c>
      <c r="F13" s="26">
        <v>30000</v>
      </c>
      <c r="G13" s="38">
        <f t="shared" si="0"/>
        <v>15000</v>
      </c>
      <c r="H13" s="16"/>
      <c r="J13" s="11" t="s">
        <v>25</v>
      </c>
      <c r="K13" s="50">
        <f>(D20*E20)+(D26*E26)+(D35*E35)</f>
        <v>8</v>
      </c>
      <c r="L13" s="3">
        <f>F20</f>
        <v>30000</v>
      </c>
      <c r="M13" s="3">
        <f t="shared" si="1"/>
        <v>240000</v>
      </c>
    </row>
    <row r="14" spans="1:13" x14ac:dyDescent="0.5">
      <c r="A14" s="33">
        <v>6</v>
      </c>
      <c r="B14" s="34" t="s">
        <v>19</v>
      </c>
      <c r="C14" s="35" t="s">
        <v>45</v>
      </c>
      <c r="D14" s="8">
        <v>1</v>
      </c>
      <c r="E14" s="42">
        <v>1</v>
      </c>
      <c r="F14" s="36">
        <v>55000</v>
      </c>
      <c r="G14" s="37">
        <f t="shared" si="0"/>
        <v>55000</v>
      </c>
      <c r="H14" s="16"/>
      <c r="J14" s="1" t="s">
        <v>60</v>
      </c>
      <c r="K14" s="50">
        <f>(D25*E25)+(D37*E37)</f>
        <v>8</v>
      </c>
      <c r="L14" s="3">
        <f>F25</f>
        <v>30000</v>
      </c>
      <c r="M14" s="3">
        <f t="shared" si="1"/>
        <v>240000</v>
      </c>
    </row>
    <row r="15" spans="1:13" ht="22.5" thickBot="1" x14ac:dyDescent="0.55000000000000004">
      <c r="A15" s="18"/>
      <c r="B15" s="13" t="s">
        <v>20</v>
      </c>
      <c r="C15" s="18" t="s">
        <v>15</v>
      </c>
      <c r="D15" s="21">
        <v>2</v>
      </c>
      <c r="E15" s="43">
        <v>1</v>
      </c>
      <c r="F15" s="26">
        <v>30000</v>
      </c>
      <c r="G15" s="38">
        <f t="shared" si="0"/>
        <v>60000</v>
      </c>
      <c r="H15" s="16"/>
      <c r="J15" s="11" t="s">
        <v>48</v>
      </c>
      <c r="K15" s="50">
        <f>D36*E36</f>
        <v>4</v>
      </c>
      <c r="L15" s="3">
        <f>F36</f>
        <v>30000</v>
      </c>
      <c r="M15" s="3">
        <f>K15*L15</f>
        <v>120000</v>
      </c>
    </row>
    <row r="16" spans="1:13" x14ac:dyDescent="0.5">
      <c r="A16" s="33">
        <v>7</v>
      </c>
      <c r="B16" s="34" t="s">
        <v>21</v>
      </c>
      <c r="C16" s="35" t="s">
        <v>45</v>
      </c>
      <c r="D16" s="8">
        <v>1</v>
      </c>
      <c r="E16" s="42">
        <v>0.5</v>
      </c>
      <c r="F16" s="36">
        <v>55000</v>
      </c>
      <c r="G16" s="37">
        <f t="shared" si="0"/>
        <v>27500</v>
      </c>
      <c r="H16" s="16"/>
      <c r="J16" s="11" t="s">
        <v>49</v>
      </c>
      <c r="K16" s="50">
        <f>D42*E42</f>
        <v>12</v>
      </c>
      <c r="L16" s="3">
        <f>F42</f>
        <v>15000</v>
      </c>
      <c r="M16" s="3">
        <f t="shared" ref="M16:M17" si="2">K16*L16</f>
        <v>180000</v>
      </c>
    </row>
    <row r="17" spans="1:13" ht="22.5" thickBot="1" x14ac:dyDescent="0.55000000000000004">
      <c r="A17" s="18"/>
      <c r="B17" s="13" t="s">
        <v>22</v>
      </c>
      <c r="C17" s="18" t="s">
        <v>15</v>
      </c>
      <c r="D17" s="21">
        <v>1</v>
      </c>
      <c r="E17" s="43">
        <v>0.5</v>
      </c>
      <c r="F17" s="26">
        <v>30000</v>
      </c>
      <c r="G17" s="38">
        <f t="shared" si="0"/>
        <v>15000</v>
      </c>
      <c r="H17" s="16"/>
      <c r="J17" s="11" t="s">
        <v>50</v>
      </c>
      <c r="K17" s="50">
        <f>D43*E43</f>
        <v>12</v>
      </c>
      <c r="L17" s="3">
        <f>F43</f>
        <v>12000</v>
      </c>
      <c r="M17" s="3">
        <f t="shared" si="2"/>
        <v>144000</v>
      </c>
    </row>
    <row r="18" spans="1:13" x14ac:dyDescent="0.5">
      <c r="A18" s="33">
        <v>8</v>
      </c>
      <c r="B18" s="34" t="s">
        <v>23</v>
      </c>
      <c r="C18" s="35" t="s">
        <v>15</v>
      </c>
      <c r="D18" s="8">
        <v>1</v>
      </c>
      <c r="E18" s="42">
        <v>3</v>
      </c>
      <c r="F18" s="36">
        <v>30000</v>
      </c>
      <c r="G18" s="37">
        <f t="shared" si="0"/>
        <v>90000</v>
      </c>
      <c r="H18" s="16"/>
      <c r="M18" s="3">
        <f>SUM(M5:M17)</f>
        <v>4104000</v>
      </c>
    </row>
    <row r="19" spans="1:13" x14ac:dyDescent="0.5">
      <c r="A19" s="16"/>
      <c r="B19" s="10"/>
      <c r="C19" s="16" t="s">
        <v>57</v>
      </c>
      <c r="D19" s="9">
        <v>1</v>
      </c>
      <c r="E19" s="52">
        <v>1</v>
      </c>
      <c r="F19" s="25">
        <v>85000</v>
      </c>
      <c r="G19" s="40">
        <f t="shared" si="0"/>
        <v>85000</v>
      </c>
      <c r="H19" s="16"/>
    </row>
    <row r="20" spans="1:13" ht="22.5" thickBot="1" x14ac:dyDescent="0.55000000000000004">
      <c r="A20" s="18"/>
      <c r="B20" s="13"/>
      <c r="C20" s="18" t="s">
        <v>25</v>
      </c>
      <c r="D20" s="21">
        <v>2</v>
      </c>
      <c r="E20" s="43">
        <v>2</v>
      </c>
      <c r="F20" s="26">
        <v>30000</v>
      </c>
      <c r="G20" s="38">
        <f t="shared" si="0"/>
        <v>120000</v>
      </c>
      <c r="H20" s="16"/>
    </row>
    <row r="21" spans="1:13" x14ac:dyDescent="0.5">
      <c r="A21" s="33">
        <v>9</v>
      </c>
      <c r="B21" s="34" t="s">
        <v>28</v>
      </c>
      <c r="C21" s="35" t="s">
        <v>26</v>
      </c>
      <c r="D21" s="8">
        <v>1</v>
      </c>
      <c r="E21" s="42">
        <v>1</v>
      </c>
      <c r="F21" s="36">
        <v>85000</v>
      </c>
      <c r="G21" s="37">
        <f t="shared" si="0"/>
        <v>85000</v>
      </c>
      <c r="H21" s="16"/>
    </row>
    <row r="22" spans="1:13" x14ac:dyDescent="0.5">
      <c r="A22" s="16"/>
      <c r="B22" s="10" t="s">
        <v>29</v>
      </c>
      <c r="C22" s="16" t="s">
        <v>27</v>
      </c>
      <c r="D22" s="9">
        <v>1</v>
      </c>
      <c r="E22" s="44">
        <v>2</v>
      </c>
      <c r="F22" s="25">
        <v>85000</v>
      </c>
      <c r="G22" s="40">
        <f t="shared" si="0"/>
        <v>170000</v>
      </c>
      <c r="H22" s="16"/>
    </row>
    <row r="23" spans="1:13" x14ac:dyDescent="0.5">
      <c r="A23" s="16"/>
      <c r="B23" s="10"/>
      <c r="C23" s="16" t="s">
        <v>59</v>
      </c>
      <c r="D23" s="9">
        <v>1</v>
      </c>
      <c r="E23" s="52">
        <v>2</v>
      </c>
      <c r="F23" s="25">
        <v>85000</v>
      </c>
      <c r="G23" s="40">
        <f t="shared" si="0"/>
        <v>170000</v>
      </c>
      <c r="H23" s="16"/>
    </row>
    <row r="24" spans="1:13" x14ac:dyDescent="0.5">
      <c r="A24" s="16"/>
      <c r="B24" s="10"/>
      <c r="C24" s="16" t="s">
        <v>57</v>
      </c>
      <c r="D24" s="9">
        <v>1</v>
      </c>
      <c r="E24" s="52">
        <v>2</v>
      </c>
      <c r="F24" s="25">
        <v>85000</v>
      </c>
      <c r="G24" s="40">
        <f t="shared" si="0"/>
        <v>170000</v>
      </c>
      <c r="H24" s="16"/>
    </row>
    <row r="25" spans="1:13" x14ac:dyDescent="0.5">
      <c r="A25" s="16"/>
      <c r="B25" s="10"/>
      <c r="C25" s="16" t="s">
        <v>60</v>
      </c>
      <c r="D25" s="9">
        <v>2</v>
      </c>
      <c r="E25" s="52">
        <v>1</v>
      </c>
      <c r="F25" s="25">
        <v>30000</v>
      </c>
      <c r="G25" s="40">
        <f t="shared" ref="G25" si="3">F25*E25*D25</f>
        <v>60000</v>
      </c>
      <c r="H25" s="16"/>
    </row>
    <row r="26" spans="1:13" ht="22.5" thickBot="1" x14ac:dyDescent="0.55000000000000004">
      <c r="A26" s="18"/>
      <c r="B26" s="13"/>
      <c r="C26" s="18" t="s">
        <v>25</v>
      </c>
      <c r="D26" s="21">
        <v>2</v>
      </c>
      <c r="E26" s="43">
        <v>1</v>
      </c>
      <c r="F26" s="26">
        <v>30000</v>
      </c>
      <c r="G26" s="38">
        <f t="shared" si="0"/>
        <v>60000</v>
      </c>
      <c r="H26" s="16"/>
    </row>
    <row r="27" spans="1:13" x14ac:dyDescent="0.5">
      <c r="A27" s="17">
        <v>10</v>
      </c>
      <c r="B27" s="10" t="s">
        <v>30</v>
      </c>
      <c r="C27" s="16"/>
      <c r="D27" s="9"/>
      <c r="E27" s="44"/>
      <c r="F27" s="25"/>
      <c r="G27" s="12"/>
      <c r="H27" s="16"/>
    </row>
    <row r="28" spans="1:13" x14ac:dyDescent="0.5">
      <c r="A28" s="16"/>
      <c r="B28" s="10" t="s">
        <v>37</v>
      </c>
      <c r="C28" s="16" t="s">
        <v>45</v>
      </c>
      <c r="D28" s="9">
        <v>1</v>
      </c>
      <c r="E28" s="44">
        <v>1</v>
      </c>
      <c r="F28" s="25">
        <v>55000</v>
      </c>
      <c r="G28" s="40">
        <f>F28*E28*D28</f>
        <v>55000</v>
      </c>
      <c r="H28" s="16"/>
    </row>
    <row r="29" spans="1:13" x14ac:dyDescent="0.5">
      <c r="A29" s="16"/>
      <c r="B29" s="10" t="s">
        <v>38</v>
      </c>
      <c r="C29" s="16" t="s">
        <v>26</v>
      </c>
      <c r="D29" s="9">
        <v>1</v>
      </c>
      <c r="E29" s="44">
        <v>4</v>
      </c>
      <c r="F29" s="25">
        <v>85000</v>
      </c>
      <c r="G29" s="12">
        <f>F29*E29*D29</f>
        <v>340000</v>
      </c>
      <c r="H29" s="16"/>
    </row>
    <row r="30" spans="1:13" x14ac:dyDescent="0.5">
      <c r="A30" s="16"/>
      <c r="B30" s="10" t="s">
        <v>31</v>
      </c>
      <c r="C30" s="16" t="s">
        <v>27</v>
      </c>
      <c r="D30" s="9">
        <v>1</v>
      </c>
      <c r="E30" s="44">
        <v>3</v>
      </c>
      <c r="F30" s="25">
        <v>85000</v>
      </c>
      <c r="G30" s="12">
        <f t="shared" ref="G30:G31" si="4">F30*E30*D30</f>
        <v>255000</v>
      </c>
      <c r="H30" s="16"/>
    </row>
    <row r="31" spans="1:13" x14ac:dyDescent="0.5">
      <c r="A31" s="16"/>
      <c r="B31" s="10" t="s">
        <v>33</v>
      </c>
      <c r="C31" s="16" t="s">
        <v>57</v>
      </c>
      <c r="D31" s="9">
        <v>1</v>
      </c>
      <c r="E31" s="52">
        <v>1</v>
      </c>
      <c r="F31" s="25">
        <v>85000</v>
      </c>
      <c r="G31" s="40">
        <f t="shared" si="4"/>
        <v>85000</v>
      </c>
      <c r="H31" s="16"/>
    </row>
    <row r="32" spans="1:13" x14ac:dyDescent="0.5">
      <c r="A32" s="16"/>
      <c r="B32" s="10" t="s">
        <v>32</v>
      </c>
      <c r="C32" s="16" t="s">
        <v>59</v>
      </c>
      <c r="D32" s="9">
        <v>1</v>
      </c>
      <c r="E32" s="52">
        <v>3</v>
      </c>
      <c r="F32" s="25">
        <v>85000</v>
      </c>
      <c r="G32" s="40">
        <f>F32*E32*D32</f>
        <v>255000</v>
      </c>
      <c r="H32" s="16"/>
    </row>
    <row r="33" spans="1:8" x14ac:dyDescent="0.5">
      <c r="A33" s="16"/>
      <c r="B33" s="10" t="s">
        <v>34</v>
      </c>
      <c r="C33" s="16" t="s">
        <v>46</v>
      </c>
      <c r="D33" s="9">
        <v>1</v>
      </c>
      <c r="E33" s="44">
        <v>1</v>
      </c>
      <c r="F33" s="25">
        <v>30000</v>
      </c>
      <c r="G33" s="12">
        <f>F33*E33*D33</f>
        <v>30000</v>
      </c>
      <c r="H33" s="16"/>
    </row>
    <row r="34" spans="1:8" x14ac:dyDescent="0.5">
      <c r="A34" s="16"/>
      <c r="B34" s="10" t="s">
        <v>35</v>
      </c>
      <c r="C34" s="16" t="s">
        <v>47</v>
      </c>
      <c r="D34" s="9">
        <v>2</v>
      </c>
      <c r="E34" s="52">
        <v>6</v>
      </c>
      <c r="F34" s="25">
        <v>30000</v>
      </c>
      <c r="G34" s="12">
        <f>F34*E34*D34</f>
        <v>360000</v>
      </c>
      <c r="H34" s="16"/>
    </row>
    <row r="35" spans="1:8" x14ac:dyDescent="0.5">
      <c r="A35" s="16"/>
      <c r="B35" s="10" t="s">
        <v>36</v>
      </c>
      <c r="C35" s="16" t="s">
        <v>25</v>
      </c>
      <c r="D35" s="9">
        <v>2</v>
      </c>
      <c r="E35" s="44">
        <v>1</v>
      </c>
      <c r="F35" s="25">
        <v>30000</v>
      </c>
      <c r="G35" s="12">
        <f>F35*E35*D35</f>
        <v>60000</v>
      </c>
      <c r="H35" s="16"/>
    </row>
    <row r="36" spans="1:8" x14ac:dyDescent="0.5">
      <c r="A36" s="16"/>
      <c r="B36" s="10" t="s">
        <v>39</v>
      </c>
      <c r="C36" s="16" t="s">
        <v>48</v>
      </c>
      <c r="D36" s="9">
        <v>2</v>
      </c>
      <c r="E36" s="44">
        <v>2</v>
      </c>
      <c r="F36" s="57">
        <v>30000</v>
      </c>
      <c r="G36" s="12">
        <f>F36*E36*D36</f>
        <v>120000</v>
      </c>
      <c r="H36" s="16"/>
    </row>
    <row r="37" spans="1:8" x14ac:dyDescent="0.5">
      <c r="A37" s="16"/>
      <c r="B37" s="10" t="s">
        <v>40</v>
      </c>
      <c r="C37" s="16" t="s">
        <v>60</v>
      </c>
      <c r="D37" s="9">
        <v>2</v>
      </c>
      <c r="E37" s="52">
        <v>3</v>
      </c>
      <c r="F37" s="25">
        <v>30000</v>
      </c>
      <c r="G37" s="40">
        <f t="shared" ref="G37" si="5">F37*E37*D37</f>
        <v>180000</v>
      </c>
      <c r="H37" s="16"/>
    </row>
    <row r="38" spans="1:8" x14ac:dyDescent="0.5">
      <c r="A38" s="16"/>
      <c r="B38" s="10" t="s">
        <v>41</v>
      </c>
      <c r="C38" s="16"/>
      <c r="D38" s="9"/>
      <c r="E38" s="44"/>
      <c r="F38" s="25"/>
      <c r="G38" s="12"/>
      <c r="H38" s="16"/>
    </row>
    <row r="39" spans="1:8" ht="22.5" thickBot="1" x14ac:dyDescent="0.55000000000000004">
      <c r="A39" s="16"/>
      <c r="B39" s="10" t="s">
        <v>52</v>
      </c>
      <c r="C39" s="16"/>
      <c r="D39" s="9"/>
      <c r="E39" s="44"/>
      <c r="F39" s="25"/>
      <c r="G39" s="12"/>
      <c r="H39" s="16"/>
    </row>
    <row r="40" spans="1:8" x14ac:dyDescent="0.5">
      <c r="A40" s="33">
        <v>11</v>
      </c>
      <c r="B40" s="34" t="s">
        <v>42</v>
      </c>
      <c r="C40" s="35" t="s">
        <v>46</v>
      </c>
      <c r="D40" s="8">
        <v>1</v>
      </c>
      <c r="E40" s="42">
        <v>1</v>
      </c>
      <c r="F40" s="36">
        <v>30000</v>
      </c>
      <c r="G40" s="37">
        <f>F40*E40*D40</f>
        <v>30000</v>
      </c>
      <c r="H40" s="16"/>
    </row>
    <row r="41" spans="1:8" ht="22.5" thickBot="1" x14ac:dyDescent="0.55000000000000004">
      <c r="A41" s="18"/>
      <c r="B41" s="13" t="s">
        <v>43</v>
      </c>
      <c r="C41" s="18"/>
      <c r="D41" s="21"/>
      <c r="E41" s="43"/>
      <c r="F41" s="26"/>
      <c r="G41" s="38"/>
      <c r="H41" s="16"/>
    </row>
    <row r="42" spans="1:8" x14ac:dyDescent="0.5">
      <c r="A42" s="17">
        <v>12</v>
      </c>
      <c r="B42" s="10" t="s">
        <v>44</v>
      </c>
      <c r="C42" s="16" t="s">
        <v>49</v>
      </c>
      <c r="D42" s="9">
        <v>1</v>
      </c>
      <c r="E42" s="44">
        <v>12</v>
      </c>
      <c r="F42" s="25">
        <v>15000</v>
      </c>
      <c r="G42" s="12">
        <f>F42*E42*D42</f>
        <v>180000</v>
      </c>
      <c r="H42" s="16"/>
    </row>
    <row r="43" spans="1:8" ht="22.5" thickBot="1" x14ac:dyDescent="0.55000000000000004">
      <c r="A43" s="18"/>
      <c r="B43" s="13"/>
      <c r="C43" s="18" t="s">
        <v>50</v>
      </c>
      <c r="D43" s="21">
        <v>1</v>
      </c>
      <c r="E43" s="43">
        <v>12</v>
      </c>
      <c r="F43" s="26">
        <v>12000</v>
      </c>
      <c r="G43" s="14">
        <f>F43*E43*D43</f>
        <v>144000</v>
      </c>
      <c r="H43" s="18"/>
    </row>
    <row r="44" spans="1:8" ht="24.75" thickBot="1" x14ac:dyDescent="0.6">
      <c r="A44" s="53" t="s">
        <v>53</v>
      </c>
      <c r="B44" s="54"/>
      <c r="C44" s="54"/>
      <c r="D44" s="54"/>
      <c r="E44" s="54"/>
      <c r="F44" s="55"/>
      <c r="G44" s="47">
        <f>SUM(G5:G43)</f>
        <v>4104000</v>
      </c>
      <c r="H44" s="29"/>
    </row>
    <row r="46" spans="1:8" ht="24" x14ac:dyDescent="0.55000000000000004">
      <c r="A46" s="48" t="s">
        <v>11</v>
      </c>
      <c r="G46" s="3">
        <f>M18-G44</f>
        <v>0</v>
      </c>
    </row>
    <row r="47" spans="1:8" ht="24" x14ac:dyDescent="0.55000000000000004">
      <c r="B47" s="49" t="s">
        <v>54</v>
      </c>
    </row>
  </sheetData>
  <mergeCells count="2">
    <mergeCell ref="A44:F44"/>
    <mergeCell ref="A1:H1"/>
  </mergeCells>
  <pageMargins left="0.23622047244094491" right="0.23622047244094491" top="0.35433070866141736" bottom="0.15748031496062992" header="0.31496062992125984" footer="0.31496062992125984"/>
  <pageSetup paperSize="9" scale="76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DEV20</cp:lastModifiedBy>
  <cp:lastPrinted>2016-08-15T07:26:47Z</cp:lastPrinted>
  <dcterms:created xsi:type="dcterms:W3CDTF">2016-08-04T04:11:24Z</dcterms:created>
  <dcterms:modified xsi:type="dcterms:W3CDTF">2016-08-26T03:52:36Z</dcterms:modified>
</cp:coreProperties>
</file>