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mware-host\Shared Folders\PCM On My Mac\Dropbox\DOH Improve TPMS\1_TOR\"/>
    </mc:Choice>
  </mc:AlternateContent>
  <bookViews>
    <workbookView xWindow="0" yWindow="60" windowWidth="19200" windowHeight="8220" tabRatio="705"/>
  </bookViews>
  <sheets>
    <sheet name="แบบคำนวณ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9" l="1"/>
  <c r="M14" i="9"/>
  <c r="M13" i="9"/>
  <c r="M11" i="9"/>
  <c r="N11" i="9"/>
  <c r="M10" i="9"/>
  <c r="N10" i="9" s="1"/>
  <c r="M9" i="9"/>
  <c r="N9" i="9" s="1"/>
  <c r="M7" i="9"/>
  <c r="M6" i="9"/>
  <c r="M8" i="9"/>
  <c r="N8" i="9" s="1"/>
  <c r="G58" i="9"/>
  <c r="G57" i="9"/>
  <c r="G56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N6" i="9"/>
  <c r="G51" i="9"/>
  <c r="N15" i="9"/>
  <c r="M15" i="9"/>
  <c r="N14" i="9"/>
  <c r="N13" i="9"/>
  <c r="N12" i="9"/>
  <c r="G55" i="9"/>
  <c r="G54" i="9"/>
  <c r="G53" i="9"/>
  <c r="G52" i="9"/>
  <c r="G50" i="9"/>
  <c r="G49" i="9"/>
  <c r="G48" i="9"/>
  <c r="G47" i="9"/>
  <c r="G46" i="9"/>
  <c r="G45" i="9"/>
  <c r="G44" i="9"/>
  <c r="G43" i="9"/>
  <c r="G42" i="9"/>
  <c r="G41" i="9"/>
  <c r="G40" i="9"/>
  <c r="N7" i="9"/>
  <c r="G7" i="9"/>
  <c r="G59" i="9" l="1"/>
  <c r="N16" i="9"/>
  <c r="G61" i="9" l="1"/>
</calcChain>
</file>

<file path=xl/sharedStrings.xml><?xml version="1.0" encoding="utf-8"?>
<sst xmlns="http://schemas.openxmlformats.org/spreadsheetml/2006/main" count="99" uniqueCount="41">
  <si>
    <t>หมายเหตุ</t>
  </si>
  <si>
    <t>กิจกรรม/งาน</t>
  </si>
  <si>
    <t>- ผู้จัดการโครงการ</t>
  </si>
  <si>
    <t>- ผู้เชี่ยวชาญด้านการวิเคราะห์ระบบงาน</t>
  </si>
  <si>
    <t>- นักพัฒนาระบบ ฯลฯ</t>
  </si>
  <si>
    <t>แจกแจง กิจกรรม/งาน ที่ดำเนินการโดยละเอียด</t>
  </si>
  <si>
    <t>ระยะเวลาที่ใช้
(เดือน)</t>
  </si>
  <si>
    <t>จำนวน
(คน)</t>
  </si>
  <si>
    <t>เงินเดือน
บุคลากร</t>
  </si>
  <si>
    <t>ลำดับ
ที่</t>
  </si>
  <si>
    <t>รวม</t>
  </si>
  <si>
    <t>ตำแหน่งบุคลากร*</t>
  </si>
  <si>
    <t>รวมทั้งสิ้น</t>
  </si>
  <si>
    <t>ระยะเวลาโครงการ ................ เดือน</t>
  </si>
  <si>
    <t>โครงการ................................................................................</t>
  </si>
  <si>
    <t>ตำแหน่งบุคลากร* เช่น</t>
  </si>
  <si>
    <t>แบบคำนวณอัตราค่าใช้จ่ายบุคลากรในการพัฒนาระบบ</t>
  </si>
  <si>
    <t xml:space="preserve">- ผู้ชำนาญการด้านวิศวกรรมการทาง </t>
  </si>
  <si>
    <t>- ผู้ประสานงานโครงการ</t>
  </si>
  <si>
    <t>- ผู้เชี่ยวชาญด้านเครือข่าย</t>
  </si>
  <si>
    <t xml:space="preserve">4.2 ศึกษา และแนะนำปัจจัยตลอดจนหลักเกณฑ์ต่างๆ สำหรับใช้ในการเลือกวิธีการซ่อมบำรุง ที่เหมาะสมกับข้อมูลในปัจจุบันที่มีการสำรวจข้อมูล และมีการเชื่อมโยงข้อมูลจากระบบอื่นๆ ของกรมทางหลวง </t>
  </si>
  <si>
    <t>4.3 ปรับปรุงโปรแกรมบริหารบำรุงทาง (TPMS) ให้สามารถตอบสนองความต้องการของผู้ใช้งาน ในการวิเคราะห์ ด้วยรูปแบบและเงื่อนไขต่างๆ</t>
  </si>
  <si>
    <t>4.4 ทดสอบการใช้งานโดยการวิเคราะห์ความต้องการงบประมาณบำรุงทางของกรมทางหลวง โดยใช้ข้อมูลล่าสุดในฐานข้อมูลกลางงานบำรุงทาง</t>
  </si>
  <si>
    <t>4.5 ดำเนินการจัดซื้อคอมพิวเตอร์และอุปกรณ์สนับสนุน โดยมีรายละเอียดของคุณสมบัติเครื่องคอมพิวเตอร์แม่ข่าย</t>
  </si>
  <si>
    <t>4.6 ดำเนินการติดตั้งระบบที่ได้ดำเนินการเพิ่มประสิทธิภาพ และทดสอบระบบ</t>
  </si>
  <si>
    <t xml:space="preserve">4.7 ดำเนินการอบรมสัมมนาถ่ายทอดวิธีการใช้งานระบบทั้งในส่วนภาคทฤษฎีและภาคปฏิบัติแก่เจ้าหน้าที่กรมทางหลวงที่เกี่ยวข้อง </t>
  </si>
  <si>
    <t xml:space="preserve">4.8 จัดทำรายงานผลการศึกษา คู่มือการใช้งาน คู่มือการดูแลรักษาระบบ </t>
  </si>
  <si>
    <t>- ผู้เชี่ยวชาญด้านวิศวกรรมคอมพิวเตอร์</t>
  </si>
  <si>
    <r>
      <t>4.1</t>
    </r>
    <r>
      <rPr>
        <sz val="7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ปรับปรุงข้อมูลพื้นฐาน และสอบเทียบแบบจำลองต่างๆในโปรแกรมบริหารงานบำรุงทาง (TPMS) 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ให้มีความเป็นปัจจุบัน </t>
    </r>
  </si>
  <si>
    <t xml:space="preserve"> - วิศวกรโยธา </t>
  </si>
  <si>
    <t xml:space="preserve"> - นักวิเคราะห์ระบบ </t>
  </si>
  <si>
    <t xml:space="preserve"> - วิศวกรคอมพิวเตอร์ </t>
  </si>
  <si>
    <t xml:space="preserve"> - เลขานุการโครงการ</t>
  </si>
  <si>
    <t>- วิศวกรโยธา</t>
  </si>
  <si>
    <t xml:space="preserve">- นักวิเคราะห์ระบบ </t>
  </si>
  <si>
    <t xml:space="preserve">- วิศวกรคอมพิวเตอร์ </t>
  </si>
  <si>
    <t>- เลขานุการโครงการ</t>
  </si>
  <si>
    <t xml:space="preserve">- วิศวกรโยธา </t>
  </si>
  <si>
    <t xml:space="preserve">- เจ้าหน้าที่ทดสอบระบบ </t>
  </si>
  <si>
    <t>เดือน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</si>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</sst>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7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43" fontId="2" fillId="0" borderId="3" xfId="1" applyNumberFormat="1" applyFont="1" applyFill="1" applyBorder="1" applyAlignment="1">
      <alignment vertical="top"/>
    </xf>
    <xf numFmtId="43" fontId="3" fillId="0" borderId="3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43" fontId="3" fillId="0" borderId="5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 shrinkToFit="1"/>
    </xf>
    <xf numFmtId="0" fontId="3" fillId="0" borderId="3" xfId="0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vertical="top"/>
    </xf>
    <xf numFmtId="0" fontId="3" fillId="0" borderId="3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left" vertical="top" wrapText="1" shrinkToFit="1"/>
    </xf>
    <xf numFmtId="49" fontId="3" fillId="0" borderId="7" xfId="0" applyNumberFormat="1" applyFont="1" applyBorder="1" applyAlignment="1">
      <alignment horizontal="left" vertical="top" wrapText="1" shrinkToFit="1"/>
    </xf>
    <xf numFmtId="0" fontId="3" fillId="0" borderId="0" xfId="0" applyFont="1"/>
    <xf numFmtId="0" fontId="5" fillId="0" borderId="0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164" fontId="3" fillId="0" borderId="3" xfId="1" applyNumberFormat="1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3" fillId="0" borderId="7" xfId="0" applyNumberFormat="1" applyFont="1" applyBorder="1" applyAlignment="1">
      <alignment horizontal="center" vertical="top"/>
    </xf>
    <xf numFmtId="164" fontId="3" fillId="0" borderId="7" xfId="1" applyNumberFormat="1" applyFont="1" applyBorder="1" applyAlignment="1">
      <alignment vertical="top"/>
    </xf>
    <xf numFmtId="0" fontId="3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5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/>
    </xf>
    <xf numFmtId="43" fontId="2" fillId="0" borderId="0" xfId="1" applyNumberFormat="1" applyFont="1" applyFill="1" applyBorder="1" applyAlignment="1">
      <alignment vertical="top"/>
    </xf>
    <xf numFmtId="43" fontId="3" fillId="0" borderId="4" xfId="0" applyNumberFormat="1" applyFont="1" applyBorder="1" applyAlignment="1">
      <alignment horizontal="center" vertical="top"/>
    </xf>
    <xf numFmtId="49" fontId="3" fillId="0" borderId="9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43" fontId="3" fillId="0" borderId="2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43" fontId="2" fillId="0" borderId="5" xfId="1" applyNumberFormat="1" applyFont="1" applyFill="1" applyBorder="1" applyAlignment="1">
      <alignment horizontal="center" vertical="top"/>
    </xf>
    <xf numFmtId="43" fontId="2" fillId="0" borderId="3" xfId="1" applyNumberFormat="1" applyFont="1" applyFill="1" applyBorder="1" applyAlignment="1">
      <alignment horizontal="center" vertical="top"/>
    </xf>
    <xf numFmtId="164" fontId="3" fillId="0" borderId="3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 shrinkToFit="1"/>
    </xf>
    <xf numFmtId="0" fontId="3" fillId="0" borderId="9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0" xfId="0" applyNumberFormat="1" applyFont="1"/>
    <xf numFmtId="164" fontId="3" fillId="0" borderId="0" xfId="1" applyNumberFormat="1" applyFont="1" applyBorder="1" applyAlignment="1">
      <alignment vertical="top"/>
    </xf>
    <xf numFmtId="43" fontId="2" fillId="0" borderId="9" xfId="1" applyNumberFormat="1" applyFont="1" applyFill="1" applyBorder="1" applyAlignment="1">
      <alignment vertical="top"/>
    </xf>
    <xf numFmtId="0" fontId="3" fillId="0" borderId="11" xfId="0" applyNumberFormat="1" applyFont="1" applyBorder="1" applyAlignment="1">
      <alignment horizontal="center" vertical="top"/>
    </xf>
    <xf numFmtId="0" fontId="3" fillId="0" borderId="12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 shrinkToFit="1"/>
    </xf>
    <xf numFmtId="0" fontId="3" fillId="0" borderId="1" xfId="0" applyFont="1" applyBorder="1" applyAlignment="1">
      <alignment horizontal="center" vertical="top"/>
    </xf>
    <xf numFmtId="164" fontId="3" fillId="0" borderId="1" xfId="1" applyNumberFormat="1" applyFont="1" applyBorder="1" applyAlignment="1">
      <alignment vertical="top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top" wrapText="1" shrinkToFit="1"/>
    </xf>
    <xf numFmtId="43" fontId="3" fillId="0" borderId="0" xfId="0" applyNumberFormat="1" applyFont="1"/>
    <xf numFmtId="0" fontId="3" fillId="0" borderId="0" xfId="0" applyFont="1" applyBorder="1"/>
    <xf numFmtId="43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0" applyNumberFormat="1" applyFont="1"/>
    <xf numFmtId="164" fontId="5" fillId="0" borderId="8" xfId="1" applyNumberFormat="1" applyFont="1" applyBorder="1" applyAlignment="1">
      <alignment vertical="top"/>
    </xf>
    <xf numFmtId="0" fontId="5" fillId="0" borderId="12" xfId="0" applyNumberFormat="1" applyFont="1" applyBorder="1" applyAlignment="1">
      <alignment horizontal="right" vertical="top"/>
    </xf>
    <xf numFmtId="0" fontId="5" fillId="0" borderId="1" xfId="0" applyNumberFormat="1" applyFont="1" applyBorder="1" applyAlignment="1">
      <alignment horizontal="right" vertical="top"/>
    </xf>
    <xf numFmtId="0" fontId="5" fillId="0" borderId="6" xfId="0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0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left" vertical="top" wrapText="1" shrinkToFit="1"/>
    </xf>
    <xf numFmtId="49" fontId="3" fillId="0" borderId="3" xfId="0" applyNumberFormat="1" applyFont="1" applyBorder="1" applyAlignment="1">
      <alignment horizontal="left" vertical="top" wrapText="1" shrinkToFit="1"/>
    </xf>
    <xf numFmtId="49" fontId="3" fillId="0" borderId="9" xfId="0" applyNumberFormat="1" applyFont="1" applyBorder="1" applyAlignment="1">
      <alignment horizontal="left" vertical="top" wrapText="1" shrinkToFit="1"/>
    </xf>
    <xf numFmtId="49" fontId="3" fillId="0" borderId="0" xfId="0" applyNumberFormat="1" applyFont="1" applyBorder="1" applyAlignment="1">
      <alignment horizontal="left" vertical="top" wrapText="1" shrinkToFit="1"/>
    </xf>
    <xf numFmtId="0" fontId="3" fillId="0" borderId="9" xfId="0" applyFont="1" applyBorder="1" applyAlignment="1">
      <alignment horizontal="left" vertical="top" wrapText="1" shrinkToFit="1"/>
    </xf>
    <xf numFmtId="0" fontId="3" fillId="0" borderId="0" xfId="0" applyFont="1" applyBorder="1" applyAlignment="1">
      <alignment horizontal="left" vertical="top" wrapText="1" shrinkToFit="1"/>
    </xf>
    <xf numFmtId="0" fontId="3" fillId="0" borderId="5" xfId="0" applyFont="1" applyBorder="1" applyAlignment="1">
      <alignment horizontal="left" vertical="top" wrapText="1" shrinkToFit="1"/>
    </xf>
    <xf numFmtId="0" fontId="3" fillId="0" borderId="3" xfId="0" applyFont="1" applyBorder="1" applyAlignment="1">
      <alignment horizontal="left" vertical="top" wrapText="1" shrinkToFit="1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topLeftCell="A4" zoomScale="80" zoomScaleNormal="80" workbookViewId="0">
      <selection activeCell="D55" sqref="D55"/>
    </sheetView>
  </sheetViews>
  <sheetFormatPr defaultColWidth="9" defaultRowHeight="21"/>
  <cols>
    <col min="1" max="1" width="5.42578125" style="32" customWidth="1"/>
    <col min="2" max="2" width="41" style="18" customWidth="1"/>
    <col min="3" max="3" width="46" style="55" bestFit="1" customWidth="1"/>
    <col min="4" max="4" width="9.140625" style="18" customWidth="1"/>
    <col min="5" max="5" width="11.28515625" style="18" customWidth="1"/>
    <col min="6" max="6" width="14.140625" style="18" bestFit="1" customWidth="1"/>
    <col min="7" max="7" width="17.7109375" style="18" bestFit="1" customWidth="1"/>
    <col min="8" max="8" width="23.28515625" style="18" customWidth="1"/>
    <col min="9" max="10" width="9" style="18"/>
    <col min="11" max="11" width="34" style="18" customWidth="1"/>
    <col min="12" max="13" width="9" style="18" customWidth="1"/>
    <col min="14" max="14" width="14.140625" style="18" customWidth="1"/>
    <col min="15" max="15" width="9" style="18" customWidth="1"/>
    <col min="16" max="16384" width="9" style="18"/>
  </cols>
  <sheetData>
    <row r="1" spans="1:14">
      <c r="A1" s="77" t="s">
        <v>16</v>
      </c>
      <c r="B1" s="77"/>
      <c r="C1" s="77"/>
      <c r="D1" s="77"/>
      <c r="E1" s="77"/>
      <c r="F1" s="77"/>
      <c r="G1" s="77"/>
      <c r="H1" s="77"/>
    </row>
    <row r="2" spans="1:14">
      <c r="A2" s="19"/>
      <c r="B2" s="19"/>
      <c r="C2" s="49"/>
      <c r="D2" s="19"/>
      <c r="E2" s="19"/>
      <c r="F2" s="19"/>
      <c r="G2" s="19"/>
      <c r="H2" s="19"/>
    </row>
    <row r="3" spans="1:14">
      <c r="A3" s="79" t="s">
        <v>14</v>
      </c>
      <c r="B3" s="80"/>
      <c r="C3" s="80"/>
      <c r="D3" s="80"/>
      <c r="E3" s="80"/>
      <c r="F3" s="80"/>
      <c r="G3" s="80"/>
      <c r="H3" s="80"/>
    </row>
    <row r="4" spans="1:14">
      <c r="A4" s="78" t="s">
        <v>13</v>
      </c>
      <c r="B4" s="78"/>
      <c r="C4" s="78"/>
      <c r="D4" s="78"/>
      <c r="E4" s="78"/>
      <c r="F4" s="78"/>
      <c r="G4" s="78"/>
      <c r="H4" s="78"/>
    </row>
    <row r="5" spans="1:14" ht="63">
      <c r="A5" s="20" t="s">
        <v>9</v>
      </c>
      <c r="B5" s="21" t="s">
        <v>1</v>
      </c>
      <c r="C5" s="50" t="s">
        <v>11</v>
      </c>
      <c r="D5" s="20" t="s">
        <v>7</v>
      </c>
      <c r="E5" s="20" t="s">
        <v>6</v>
      </c>
      <c r="F5" s="20" t="s">
        <v>8</v>
      </c>
      <c r="G5" s="20" t="s">
        <v>10</v>
      </c>
      <c r="H5" s="21" t="s">
        <v>0</v>
      </c>
      <c r="L5" s="18" t="s">
        <v>39</v>
      </c>
    </row>
    <row r="6" spans="1:14">
      <c r="A6" s="14"/>
      <c r="B6" s="3" t="s">
        <v>5</v>
      </c>
      <c r="C6" s="51"/>
      <c r="D6" s="4"/>
      <c r="E6" s="4"/>
      <c r="F6" s="4"/>
      <c r="G6" s="4"/>
      <c r="H6" s="22"/>
      <c r="K6" s="34" t="s">
        <v>2</v>
      </c>
      <c r="L6" s="69" t="s">
        <v>40</v>
      </c>
      <c r="M6" s="69">
        <f>E7+E14+E22+E28+E44+E52</f>
        <v>6</v>
      </c>
      <c r="N6" s="70">
        <f>F7*M6</f>
        <v>660000</v>
      </c>
    </row>
    <row r="7" spans="1:14">
      <c r="A7" s="93">
        <v>1</v>
      </c>
      <c r="B7" s="91" t="s">
        <v>28</v>
      </c>
      <c r="C7" s="38" t="s">
        <v>2</v>
      </c>
      <c r="D7" s="42">
        <v>1</v>
      </c>
      <c r="E7" s="39">
        <v>1</v>
      </c>
      <c r="F7" s="43">
        <v>110000</v>
      </c>
      <c r="G7" s="41">
        <f t="shared" ref="G7:G39" si="0">F7*E7*D7</f>
        <v>110000</v>
      </c>
      <c r="H7" s="23"/>
      <c r="K7" s="34" t="s">
        <v>17</v>
      </c>
      <c r="L7" s="69" t="s">
        <v>40</v>
      </c>
      <c r="M7" s="69">
        <f>(D8*E8)+(D15*E15)+(D45*E45)+(D53*E53)</f>
        <v>8</v>
      </c>
      <c r="N7" s="70">
        <f>F8*M7</f>
        <v>440000</v>
      </c>
    </row>
    <row r="8" spans="1:14">
      <c r="A8" s="94"/>
      <c r="B8" s="92"/>
      <c r="C8" s="34" t="s">
        <v>17</v>
      </c>
      <c r="D8" s="40">
        <v>1</v>
      </c>
      <c r="E8" s="25">
        <v>2</v>
      </c>
      <c r="F8" s="44">
        <v>55000</v>
      </c>
      <c r="G8" s="37">
        <f t="shared" si="0"/>
        <v>110000</v>
      </c>
      <c r="H8" s="23"/>
      <c r="K8" s="34" t="s">
        <v>27</v>
      </c>
      <c r="L8" s="69" t="s">
        <v>40</v>
      </c>
      <c r="M8" s="69">
        <f>(D16*E16)+(D23*E23)+(D29*E29)+(D36*E36)+(D46*E46)+(D54*E54)</f>
        <v>8</v>
      </c>
      <c r="N8" s="70">
        <f>M8*F16</f>
        <v>680000</v>
      </c>
    </row>
    <row r="9" spans="1:14">
      <c r="A9" s="94"/>
      <c r="B9" s="92"/>
      <c r="C9" s="34" t="s">
        <v>18</v>
      </c>
      <c r="D9" s="40">
        <v>1</v>
      </c>
      <c r="E9" s="25">
        <v>2</v>
      </c>
      <c r="F9" s="44">
        <v>45000</v>
      </c>
      <c r="G9" s="37">
        <f t="shared" si="0"/>
        <v>90000</v>
      </c>
      <c r="H9" s="23"/>
      <c r="K9" s="34" t="s">
        <v>19</v>
      </c>
      <c r="L9" s="69" t="s">
        <v>40</v>
      </c>
      <c r="M9" s="69">
        <f>(D31*E31)+(D39*E39)</f>
        <v>2</v>
      </c>
      <c r="N9" s="70">
        <f>F31*M9</f>
        <v>170000</v>
      </c>
    </row>
    <row r="10" spans="1:14">
      <c r="A10" s="11"/>
      <c r="B10" s="13"/>
      <c r="C10" s="52" t="s">
        <v>33</v>
      </c>
      <c r="D10" s="5">
        <v>2</v>
      </c>
      <c r="E10" s="5">
        <v>2</v>
      </c>
      <c r="F10" s="45">
        <v>30000</v>
      </c>
      <c r="G10" s="37">
        <f t="shared" si="0"/>
        <v>120000</v>
      </c>
      <c r="H10" s="23"/>
      <c r="K10" s="34" t="s">
        <v>18</v>
      </c>
      <c r="L10" s="69" t="s">
        <v>40</v>
      </c>
      <c r="M10" s="69">
        <f>(D9*E9)+(D17*E17)+(D24*E24)+(D30*E30)+(D37*E37)+(D40*E40)+(D47*E47)+(D55*E55)</f>
        <v>12</v>
      </c>
      <c r="N10" s="70">
        <f>F9*M10</f>
        <v>540000</v>
      </c>
    </row>
    <row r="11" spans="1:14">
      <c r="A11" s="11"/>
      <c r="B11" s="13"/>
      <c r="C11" s="52" t="s">
        <v>34</v>
      </c>
      <c r="D11" s="5">
        <v>1</v>
      </c>
      <c r="E11" s="5">
        <v>2</v>
      </c>
      <c r="F11" s="45">
        <v>30000</v>
      </c>
      <c r="G11" s="37">
        <f t="shared" si="0"/>
        <v>60000</v>
      </c>
      <c r="H11" s="23"/>
      <c r="K11" s="52" t="s">
        <v>33</v>
      </c>
      <c r="L11" s="69" t="s">
        <v>40</v>
      </c>
      <c r="M11" s="69">
        <f>(D10*E10)+(D18*E18)+(D25*E25)+(D32*E32)+(D48*E48)+(D56*E56)</f>
        <v>12</v>
      </c>
      <c r="N11" s="71">
        <f>M11*F10</f>
        <v>360000</v>
      </c>
    </row>
    <row r="12" spans="1:14">
      <c r="A12" s="11"/>
      <c r="B12" s="13"/>
      <c r="C12" s="52" t="s">
        <v>35</v>
      </c>
      <c r="D12" s="5">
        <v>2</v>
      </c>
      <c r="E12" s="5">
        <v>1</v>
      </c>
      <c r="F12" s="45">
        <v>30000</v>
      </c>
      <c r="G12" s="37">
        <f t="shared" si="0"/>
        <v>60000</v>
      </c>
      <c r="H12" s="23"/>
      <c r="K12" s="52" t="s">
        <v>34</v>
      </c>
      <c r="L12" s="69" t="s">
        <v>40</v>
      </c>
      <c r="M12" s="69">
        <f>(D11*E11)+(D19*E19)</f>
        <v>6</v>
      </c>
      <c r="N12" s="71">
        <f>M12*F19</f>
        <v>180000</v>
      </c>
    </row>
    <row r="13" spans="1:14">
      <c r="A13" s="11"/>
      <c r="B13" s="13"/>
      <c r="C13" s="52" t="s">
        <v>36</v>
      </c>
      <c r="D13" s="5">
        <v>1</v>
      </c>
      <c r="E13" s="5">
        <v>1</v>
      </c>
      <c r="F13" s="45">
        <v>20000</v>
      </c>
      <c r="G13" s="37">
        <f t="shared" si="0"/>
        <v>20000</v>
      </c>
      <c r="H13" s="23"/>
      <c r="K13" s="52" t="s">
        <v>35</v>
      </c>
      <c r="L13" s="69" t="s">
        <v>40</v>
      </c>
      <c r="M13" s="69">
        <f>(D12*E12)+(D20*E20)+(D26*E26)+(D33*E33)+(D41*E41)+(D49*E49)+(D57*E57)</f>
        <v>24</v>
      </c>
      <c r="N13" s="71">
        <f>M13*F26</f>
        <v>720000</v>
      </c>
    </row>
    <row r="14" spans="1:14">
      <c r="A14" s="93">
        <v>2</v>
      </c>
      <c r="B14" s="89" t="s">
        <v>20</v>
      </c>
      <c r="C14" s="6" t="s">
        <v>2</v>
      </c>
      <c r="D14" s="42">
        <v>1</v>
      </c>
      <c r="E14" s="48">
        <v>1</v>
      </c>
      <c r="F14" s="43">
        <v>110000</v>
      </c>
      <c r="G14" s="41">
        <f t="shared" si="0"/>
        <v>110000</v>
      </c>
      <c r="H14" s="23"/>
      <c r="K14" s="52" t="s">
        <v>38</v>
      </c>
      <c r="L14" s="69" t="s">
        <v>40</v>
      </c>
      <c r="M14" s="69">
        <f>(D34*E34)+(D42*E42)+(D50*E50)</f>
        <v>8</v>
      </c>
      <c r="N14" s="72">
        <f>M14*F34</f>
        <v>240000</v>
      </c>
    </row>
    <row r="15" spans="1:14">
      <c r="A15" s="94"/>
      <c r="B15" s="90"/>
      <c r="C15" s="7" t="s">
        <v>17</v>
      </c>
      <c r="D15" s="40">
        <v>2</v>
      </c>
      <c r="E15" s="35">
        <v>2</v>
      </c>
      <c r="F15" s="1">
        <v>55000</v>
      </c>
      <c r="G15" s="37">
        <f t="shared" si="0"/>
        <v>220000</v>
      </c>
      <c r="H15" s="23"/>
      <c r="K15" s="52" t="s">
        <v>36</v>
      </c>
      <c r="L15" s="69" t="s">
        <v>40</v>
      </c>
      <c r="M15" s="18">
        <f>(D13*E13)+(D21*E21)+(D27*E27)+(D35*E35)+(D38*E38)+(D43*E43)+(D51*E51)+(D58*E58)</f>
        <v>12</v>
      </c>
      <c r="N15" s="68">
        <f>G21*M15</f>
        <v>240000</v>
      </c>
    </row>
    <row r="16" spans="1:14">
      <c r="A16" s="94"/>
      <c r="B16" s="90"/>
      <c r="C16" s="7" t="s">
        <v>27</v>
      </c>
      <c r="D16" s="40">
        <v>1</v>
      </c>
      <c r="E16" s="35">
        <v>2</v>
      </c>
      <c r="F16" s="1">
        <v>85000</v>
      </c>
      <c r="G16" s="37">
        <f t="shared" si="0"/>
        <v>170000</v>
      </c>
      <c r="H16" s="23"/>
      <c r="N16" s="70">
        <f>SUM(N6:N15)</f>
        <v>4230000</v>
      </c>
    </row>
    <row r="17" spans="1:8">
      <c r="A17" s="94"/>
      <c r="B17" s="90"/>
      <c r="C17" s="7" t="s">
        <v>18</v>
      </c>
      <c r="D17" s="40">
        <v>1</v>
      </c>
      <c r="E17" s="35">
        <v>2</v>
      </c>
      <c r="F17" s="1">
        <v>45000</v>
      </c>
      <c r="G17" s="37">
        <f t="shared" si="0"/>
        <v>90000</v>
      </c>
      <c r="H17" s="23"/>
    </row>
    <row r="18" spans="1:8">
      <c r="A18" s="11"/>
      <c r="B18" s="12"/>
      <c r="C18" s="53" t="s">
        <v>29</v>
      </c>
      <c r="D18" s="5">
        <v>2</v>
      </c>
      <c r="E18" s="35">
        <v>2</v>
      </c>
      <c r="F18" s="24">
        <v>30000</v>
      </c>
      <c r="G18" s="37">
        <f t="shared" si="0"/>
        <v>120000</v>
      </c>
      <c r="H18" s="23"/>
    </row>
    <row r="19" spans="1:8">
      <c r="A19" s="11"/>
      <c r="B19" s="12"/>
      <c r="C19" s="53" t="s">
        <v>30</v>
      </c>
      <c r="D19" s="5">
        <v>2</v>
      </c>
      <c r="E19" s="35">
        <v>2</v>
      </c>
      <c r="F19" s="24">
        <v>30000</v>
      </c>
      <c r="G19" s="37">
        <f t="shared" si="0"/>
        <v>120000</v>
      </c>
      <c r="H19" s="23"/>
    </row>
    <row r="20" spans="1:8">
      <c r="A20" s="11"/>
      <c r="B20" s="12"/>
      <c r="C20" s="53" t="s">
        <v>31</v>
      </c>
      <c r="D20" s="5">
        <v>1</v>
      </c>
      <c r="E20" s="35">
        <v>2</v>
      </c>
      <c r="F20" s="24">
        <v>30000</v>
      </c>
      <c r="G20" s="37">
        <f t="shared" si="0"/>
        <v>60000</v>
      </c>
      <c r="H20" s="23"/>
    </row>
    <row r="21" spans="1:8">
      <c r="A21" s="11"/>
      <c r="B21" s="12"/>
      <c r="C21" s="53" t="s">
        <v>32</v>
      </c>
      <c r="D21" s="5">
        <v>1</v>
      </c>
      <c r="E21" s="35">
        <v>1</v>
      </c>
      <c r="F21" s="24">
        <v>20000</v>
      </c>
      <c r="G21" s="37">
        <f t="shared" si="0"/>
        <v>20000</v>
      </c>
      <c r="H21" s="23"/>
    </row>
    <row r="22" spans="1:8">
      <c r="A22" s="93">
        <v>3</v>
      </c>
      <c r="B22" s="87" t="s">
        <v>21</v>
      </c>
      <c r="C22" s="6" t="s">
        <v>2</v>
      </c>
      <c r="D22" s="42">
        <v>1</v>
      </c>
      <c r="E22" s="8">
        <v>1</v>
      </c>
      <c r="F22" s="43">
        <v>110000</v>
      </c>
      <c r="G22" s="10">
        <f t="shared" si="0"/>
        <v>110000</v>
      </c>
      <c r="H22" s="23"/>
    </row>
    <row r="23" spans="1:8">
      <c r="A23" s="94"/>
      <c r="B23" s="88"/>
      <c r="C23" s="7" t="s">
        <v>27</v>
      </c>
      <c r="D23" s="40">
        <v>1</v>
      </c>
      <c r="E23" s="5">
        <v>2</v>
      </c>
      <c r="F23" s="36">
        <v>85000</v>
      </c>
      <c r="G23" s="2">
        <f t="shared" si="0"/>
        <v>170000</v>
      </c>
      <c r="H23" s="23"/>
    </row>
    <row r="24" spans="1:8">
      <c r="A24" s="94"/>
      <c r="B24" s="88"/>
      <c r="C24" s="7" t="s">
        <v>18</v>
      </c>
      <c r="D24" s="40">
        <v>1</v>
      </c>
      <c r="E24" s="5">
        <v>1</v>
      </c>
      <c r="F24" s="36">
        <v>45000</v>
      </c>
      <c r="G24" s="2">
        <f t="shared" si="0"/>
        <v>45000</v>
      </c>
      <c r="H24" s="23"/>
    </row>
    <row r="25" spans="1:8">
      <c r="A25" s="15"/>
      <c r="B25" s="47"/>
      <c r="C25" s="63" t="s">
        <v>37</v>
      </c>
      <c r="D25" s="5">
        <v>1</v>
      </c>
      <c r="E25" s="5">
        <v>1</v>
      </c>
      <c r="F25" s="56">
        <v>30000</v>
      </c>
      <c r="G25" s="2">
        <f t="shared" si="0"/>
        <v>30000</v>
      </c>
      <c r="H25" s="23"/>
    </row>
    <row r="26" spans="1:8">
      <c r="A26" s="15"/>
      <c r="B26" s="47"/>
      <c r="C26" s="53" t="s">
        <v>35</v>
      </c>
      <c r="D26" s="5">
        <v>2</v>
      </c>
      <c r="E26" s="5">
        <v>2</v>
      </c>
      <c r="F26" s="56">
        <v>30000</v>
      </c>
      <c r="G26" s="2">
        <f t="shared" si="0"/>
        <v>120000</v>
      </c>
      <c r="H26" s="23"/>
    </row>
    <row r="27" spans="1:8">
      <c r="A27" s="15"/>
      <c r="B27" s="47"/>
      <c r="C27" s="53" t="s">
        <v>36</v>
      </c>
      <c r="D27" s="5">
        <v>1</v>
      </c>
      <c r="E27" s="5">
        <v>1</v>
      </c>
      <c r="F27" s="56">
        <v>20000</v>
      </c>
      <c r="G27" s="2">
        <f t="shared" si="0"/>
        <v>20000</v>
      </c>
      <c r="H27" s="23"/>
    </row>
    <row r="28" spans="1:8">
      <c r="A28" s="93">
        <v>4</v>
      </c>
      <c r="B28" s="87" t="s">
        <v>22</v>
      </c>
      <c r="C28" s="6" t="s">
        <v>2</v>
      </c>
      <c r="D28" s="65">
        <v>1</v>
      </c>
      <c r="E28" s="8">
        <v>1</v>
      </c>
      <c r="F28" s="43">
        <v>110000</v>
      </c>
      <c r="G28" s="10">
        <f t="shared" si="0"/>
        <v>110000</v>
      </c>
      <c r="H28" s="23"/>
    </row>
    <row r="29" spans="1:8">
      <c r="A29" s="94"/>
      <c r="B29" s="88"/>
      <c r="C29" s="7" t="s">
        <v>27</v>
      </c>
      <c r="D29" s="66">
        <v>1</v>
      </c>
      <c r="E29" s="5">
        <v>1</v>
      </c>
      <c r="F29" s="36">
        <v>85000</v>
      </c>
      <c r="G29" s="2">
        <f t="shared" si="0"/>
        <v>85000</v>
      </c>
      <c r="H29" s="23"/>
    </row>
    <row r="30" spans="1:8">
      <c r="A30" s="94"/>
      <c r="B30" s="88"/>
      <c r="C30" s="7" t="s">
        <v>18</v>
      </c>
      <c r="D30" s="66">
        <v>1</v>
      </c>
      <c r="E30" s="5">
        <v>1</v>
      </c>
      <c r="F30" s="36">
        <v>45000</v>
      </c>
      <c r="G30" s="2">
        <f t="shared" si="0"/>
        <v>45000</v>
      </c>
      <c r="H30" s="23"/>
    </row>
    <row r="31" spans="1:8">
      <c r="A31" s="15"/>
      <c r="B31" s="47"/>
      <c r="C31" s="7" t="s">
        <v>19</v>
      </c>
      <c r="D31" s="40">
        <v>1</v>
      </c>
      <c r="E31" s="5">
        <v>1</v>
      </c>
      <c r="F31" s="1">
        <v>85000</v>
      </c>
      <c r="G31" s="2">
        <f t="shared" si="0"/>
        <v>85000</v>
      </c>
      <c r="H31" s="23"/>
    </row>
    <row r="32" spans="1:8">
      <c r="A32" s="15"/>
      <c r="B32" s="47"/>
      <c r="C32" s="63" t="s">
        <v>37</v>
      </c>
      <c r="D32" s="35">
        <v>1</v>
      </c>
      <c r="E32" s="5">
        <v>1</v>
      </c>
      <c r="F32" s="56">
        <v>30000</v>
      </c>
      <c r="G32" s="2">
        <f t="shared" si="0"/>
        <v>30000</v>
      </c>
      <c r="H32" s="23"/>
    </row>
    <row r="33" spans="1:8">
      <c r="A33" s="15"/>
      <c r="B33" s="47"/>
      <c r="C33" s="53" t="s">
        <v>35</v>
      </c>
      <c r="D33" s="35">
        <v>2</v>
      </c>
      <c r="E33" s="5">
        <v>2</v>
      </c>
      <c r="F33" s="56">
        <v>30000</v>
      </c>
      <c r="G33" s="2">
        <f t="shared" si="0"/>
        <v>120000</v>
      </c>
      <c r="H33" s="23"/>
    </row>
    <row r="34" spans="1:8">
      <c r="A34" s="15"/>
      <c r="B34" s="47"/>
      <c r="C34" s="53" t="s">
        <v>38</v>
      </c>
      <c r="D34" s="35">
        <v>1</v>
      </c>
      <c r="E34" s="5">
        <v>2</v>
      </c>
      <c r="F34" s="56">
        <v>30000</v>
      </c>
      <c r="G34" s="2">
        <f t="shared" si="0"/>
        <v>60000</v>
      </c>
      <c r="H34" s="23"/>
    </row>
    <row r="35" spans="1:8">
      <c r="A35" s="26"/>
      <c r="B35" s="60"/>
      <c r="C35" s="54" t="s">
        <v>36</v>
      </c>
      <c r="D35" s="61">
        <v>1</v>
      </c>
      <c r="E35" s="9">
        <v>1</v>
      </c>
      <c r="F35" s="62">
        <v>20000</v>
      </c>
      <c r="G35" s="2">
        <f t="shared" si="0"/>
        <v>20000</v>
      </c>
      <c r="H35" s="23"/>
    </row>
    <row r="36" spans="1:8">
      <c r="A36" s="93">
        <v>5</v>
      </c>
      <c r="B36" s="84" t="s">
        <v>23</v>
      </c>
      <c r="C36" s="7" t="s">
        <v>27</v>
      </c>
      <c r="D36" s="66">
        <v>1</v>
      </c>
      <c r="E36" s="5">
        <v>1</v>
      </c>
      <c r="F36" s="1">
        <v>85000</v>
      </c>
      <c r="G36" s="10">
        <f t="shared" si="0"/>
        <v>85000</v>
      </c>
      <c r="H36" s="23"/>
    </row>
    <row r="37" spans="1:8">
      <c r="A37" s="94"/>
      <c r="B37" s="84"/>
      <c r="C37" s="7" t="s">
        <v>18</v>
      </c>
      <c r="D37" s="66">
        <v>1</v>
      </c>
      <c r="E37" s="5">
        <v>1</v>
      </c>
      <c r="F37" s="1">
        <v>45000</v>
      </c>
      <c r="G37" s="2">
        <f t="shared" si="0"/>
        <v>45000</v>
      </c>
      <c r="H37" s="23"/>
    </row>
    <row r="38" spans="1:8">
      <c r="A38" s="94"/>
      <c r="B38" s="84"/>
      <c r="C38" s="54" t="s">
        <v>36</v>
      </c>
      <c r="D38" s="61">
        <v>1</v>
      </c>
      <c r="E38" s="9">
        <v>2</v>
      </c>
      <c r="F38" s="62">
        <v>20000</v>
      </c>
      <c r="G38" s="27">
        <f t="shared" si="0"/>
        <v>40000</v>
      </c>
      <c r="H38" s="23"/>
    </row>
    <row r="39" spans="1:8">
      <c r="A39" s="93">
        <v>6</v>
      </c>
      <c r="B39" s="83" t="s">
        <v>24</v>
      </c>
      <c r="C39" s="6" t="s">
        <v>19</v>
      </c>
      <c r="D39" s="48">
        <v>1</v>
      </c>
      <c r="E39" s="8">
        <v>1</v>
      </c>
      <c r="F39" s="57">
        <v>85000</v>
      </c>
      <c r="G39" s="10">
        <f t="shared" si="0"/>
        <v>85000</v>
      </c>
      <c r="H39" s="23"/>
    </row>
    <row r="40" spans="1:8">
      <c r="A40" s="94"/>
      <c r="B40" s="84"/>
      <c r="C40" s="7" t="s">
        <v>18</v>
      </c>
      <c r="D40" s="35">
        <v>1</v>
      </c>
      <c r="E40" s="5">
        <v>1</v>
      </c>
      <c r="F40" s="36">
        <v>45000</v>
      </c>
      <c r="G40" s="2">
        <f t="shared" ref="G40:G55" si="1">F40*E40*D40</f>
        <v>45000</v>
      </c>
      <c r="H40" s="23"/>
    </row>
    <row r="41" spans="1:8">
      <c r="A41" s="15"/>
      <c r="B41" s="16"/>
      <c r="C41" s="53" t="s">
        <v>35</v>
      </c>
      <c r="D41" s="35">
        <v>2</v>
      </c>
      <c r="E41" s="5">
        <v>2</v>
      </c>
      <c r="F41" s="56">
        <v>30000</v>
      </c>
      <c r="G41" s="2">
        <f t="shared" si="1"/>
        <v>120000</v>
      </c>
      <c r="H41" s="23"/>
    </row>
    <row r="42" spans="1:8">
      <c r="A42" s="15"/>
      <c r="B42" s="16"/>
      <c r="C42" s="53" t="s">
        <v>38</v>
      </c>
      <c r="D42" s="35">
        <v>2</v>
      </c>
      <c r="E42" s="5">
        <v>2</v>
      </c>
      <c r="F42" s="56">
        <v>30000</v>
      </c>
      <c r="G42" s="2">
        <f t="shared" si="1"/>
        <v>120000</v>
      </c>
      <c r="H42" s="23"/>
    </row>
    <row r="43" spans="1:8">
      <c r="A43" s="15"/>
      <c r="B43" s="16"/>
      <c r="C43" s="54" t="s">
        <v>36</v>
      </c>
      <c r="D43" s="61">
        <v>1</v>
      </c>
      <c r="E43" s="9">
        <v>1</v>
      </c>
      <c r="F43" s="62">
        <v>20000</v>
      </c>
      <c r="G43" s="2">
        <f t="shared" si="1"/>
        <v>20000</v>
      </c>
      <c r="H43" s="23"/>
    </row>
    <row r="44" spans="1:8">
      <c r="A44" s="93">
        <v>7</v>
      </c>
      <c r="B44" s="85" t="s">
        <v>25</v>
      </c>
      <c r="C44" s="6" t="s">
        <v>2</v>
      </c>
      <c r="D44" s="64">
        <v>1</v>
      </c>
      <c r="E44" s="8">
        <v>1</v>
      </c>
      <c r="F44" s="43">
        <v>110000</v>
      </c>
      <c r="G44" s="10">
        <f>F44*E44*D44</f>
        <v>110000</v>
      </c>
      <c r="H44" s="23"/>
    </row>
    <row r="45" spans="1:8">
      <c r="A45" s="94"/>
      <c r="B45" s="86"/>
      <c r="C45" s="7" t="s">
        <v>17</v>
      </c>
      <c r="D45" s="46">
        <v>1</v>
      </c>
      <c r="E45" s="5">
        <v>1</v>
      </c>
      <c r="F45" s="36">
        <v>55000</v>
      </c>
      <c r="G45" s="2">
        <f t="shared" si="1"/>
        <v>55000</v>
      </c>
      <c r="H45" s="23"/>
    </row>
    <row r="46" spans="1:8">
      <c r="A46" s="94"/>
      <c r="B46" s="86"/>
      <c r="C46" s="7" t="s">
        <v>27</v>
      </c>
      <c r="D46" s="46">
        <v>1</v>
      </c>
      <c r="E46" s="5">
        <v>1</v>
      </c>
      <c r="F46" s="36">
        <v>85000</v>
      </c>
      <c r="G46" s="2">
        <f t="shared" si="1"/>
        <v>85000</v>
      </c>
      <c r="H46" s="23"/>
    </row>
    <row r="47" spans="1:8">
      <c r="A47" s="94"/>
      <c r="B47" s="86"/>
      <c r="C47" s="7" t="s">
        <v>18</v>
      </c>
      <c r="D47" s="46">
        <v>1</v>
      </c>
      <c r="E47" s="5">
        <v>2</v>
      </c>
      <c r="F47" s="36">
        <v>45000</v>
      </c>
      <c r="G47" s="2">
        <f t="shared" si="1"/>
        <v>90000</v>
      </c>
      <c r="H47" s="23"/>
    </row>
    <row r="48" spans="1:8">
      <c r="A48" s="15"/>
      <c r="B48" s="67"/>
      <c r="C48" s="63" t="s">
        <v>37</v>
      </c>
      <c r="D48" s="35">
        <v>1</v>
      </c>
      <c r="E48" s="5">
        <v>1</v>
      </c>
      <c r="F48" s="56">
        <v>30000</v>
      </c>
      <c r="G48" s="2">
        <f t="shared" si="1"/>
        <v>30000</v>
      </c>
      <c r="H48" s="23"/>
    </row>
    <row r="49" spans="1:8">
      <c r="A49" s="15"/>
      <c r="B49" s="67"/>
      <c r="C49" s="53" t="s">
        <v>35</v>
      </c>
      <c r="D49" s="35">
        <v>2</v>
      </c>
      <c r="E49" s="5">
        <v>2</v>
      </c>
      <c r="F49" s="56">
        <v>30000</v>
      </c>
      <c r="G49" s="2">
        <f t="shared" si="1"/>
        <v>120000</v>
      </c>
      <c r="H49" s="23"/>
    </row>
    <row r="50" spans="1:8">
      <c r="A50" s="15"/>
      <c r="B50" s="67"/>
      <c r="C50" s="53" t="s">
        <v>38</v>
      </c>
      <c r="D50" s="35">
        <v>1</v>
      </c>
      <c r="E50" s="5">
        <v>2</v>
      </c>
      <c r="F50" s="56">
        <v>30000</v>
      </c>
      <c r="G50" s="2">
        <f t="shared" si="1"/>
        <v>60000</v>
      </c>
      <c r="H50" s="23"/>
    </row>
    <row r="51" spans="1:8">
      <c r="A51" s="15"/>
      <c r="B51" s="67"/>
      <c r="C51" s="53" t="s">
        <v>36</v>
      </c>
      <c r="D51" s="35">
        <v>1</v>
      </c>
      <c r="E51" s="5">
        <v>2</v>
      </c>
      <c r="F51" s="56">
        <v>20000</v>
      </c>
      <c r="G51" s="2">
        <f>F51*E51*D51</f>
        <v>40000</v>
      </c>
      <c r="H51" s="23"/>
    </row>
    <row r="52" spans="1:8">
      <c r="A52" s="81">
        <v>8</v>
      </c>
      <c r="B52" s="83" t="s">
        <v>26</v>
      </c>
      <c r="C52" s="6" t="s">
        <v>2</v>
      </c>
      <c r="D52" s="42">
        <v>1</v>
      </c>
      <c r="E52" s="48">
        <v>1</v>
      </c>
      <c r="F52" s="43">
        <v>110000</v>
      </c>
      <c r="G52" s="10">
        <f>F52*E52*D52</f>
        <v>110000</v>
      </c>
      <c r="H52" s="23"/>
    </row>
    <row r="53" spans="1:8">
      <c r="A53" s="82"/>
      <c r="B53" s="84"/>
      <c r="C53" s="7" t="s">
        <v>17</v>
      </c>
      <c r="D53" s="40">
        <v>1</v>
      </c>
      <c r="E53" s="35">
        <v>1</v>
      </c>
      <c r="F53" s="1">
        <v>55000</v>
      </c>
      <c r="G53" s="2">
        <f t="shared" si="1"/>
        <v>55000</v>
      </c>
      <c r="H53" s="23"/>
    </row>
    <row r="54" spans="1:8">
      <c r="A54" s="82"/>
      <c r="B54" s="84"/>
      <c r="C54" s="7" t="s">
        <v>27</v>
      </c>
      <c r="D54" s="40">
        <v>1</v>
      </c>
      <c r="E54" s="35">
        <v>1</v>
      </c>
      <c r="F54" s="1">
        <v>85000</v>
      </c>
      <c r="G54" s="2">
        <f t="shared" si="1"/>
        <v>85000</v>
      </c>
      <c r="H54" s="23"/>
    </row>
    <row r="55" spans="1:8">
      <c r="A55" s="82"/>
      <c r="B55" s="84"/>
      <c r="C55" s="7" t="s">
        <v>18</v>
      </c>
      <c r="D55" s="40">
        <v>1</v>
      </c>
      <c r="E55" s="35">
        <v>2</v>
      </c>
      <c r="F55" s="1">
        <v>45000</v>
      </c>
      <c r="G55" s="2">
        <f t="shared" si="1"/>
        <v>90000</v>
      </c>
      <c r="H55" s="23"/>
    </row>
    <row r="56" spans="1:8">
      <c r="A56" s="58"/>
      <c r="B56" s="16"/>
      <c r="C56" s="63" t="s">
        <v>37</v>
      </c>
      <c r="D56" s="5">
        <v>1</v>
      </c>
      <c r="E56" s="35">
        <v>1</v>
      </c>
      <c r="F56" s="24">
        <v>30000</v>
      </c>
      <c r="G56" s="2">
        <f>F56*E56*D56</f>
        <v>30000</v>
      </c>
      <c r="H56" s="23"/>
    </row>
    <row r="57" spans="1:8">
      <c r="A57" s="58"/>
      <c r="B57" s="16"/>
      <c r="C57" s="53" t="s">
        <v>35</v>
      </c>
      <c r="D57" s="5">
        <v>2</v>
      </c>
      <c r="E57" s="35">
        <v>2</v>
      </c>
      <c r="F57" s="24">
        <v>30000</v>
      </c>
      <c r="G57" s="2">
        <f>F57*E57*D57</f>
        <v>120000</v>
      </c>
      <c r="H57" s="23"/>
    </row>
    <row r="58" spans="1:8">
      <c r="A58" s="59"/>
      <c r="B58" s="17"/>
      <c r="C58" s="54" t="s">
        <v>36</v>
      </c>
      <c r="D58" s="9">
        <v>1</v>
      </c>
      <c r="E58" s="61">
        <v>3</v>
      </c>
      <c r="F58" s="27">
        <v>20000</v>
      </c>
      <c r="G58" s="2">
        <f>F58*E58*D58</f>
        <v>60000</v>
      </c>
      <c r="H58" s="23"/>
    </row>
    <row r="59" spans="1:8">
      <c r="A59" s="74" t="s">
        <v>12</v>
      </c>
      <c r="B59" s="75"/>
      <c r="C59" s="75"/>
      <c r="D59" s="75"/>
      <c r="E59" s="75"/>
      <c r="F59" s="76"/>
      <c r="G59" s="73">
        <f>SUM(G7:G58)</f>
        <v>4230000</v>
      </c>
      <c r="H59" s="28"/>
    </row>
    <row r="61" spans="1:8">
      <c r="A61" s="29" t="s">
        <v>0</v>
      </c>
      <c r="B61" s="30"/>
      <c r="G61" s="68">
        <f>G59-N16</f>
        <v>0</v>
      </c>
    </row>
    <row r="62" spans="1:8">
      <c r="A62" s="31"/>
      <c r="B62" s="30" t="s">
        <v>15</v>
      </c>
    </row>
    <row r="63" spans="1:8">
      <c r="B63" s="33" t="s">
        <v>2</v>
      </c>
    </row>
    <row r="64" spans="1:8">
      <c r="B64" s="33" t="s">
        <v>3</v>
      </c>
    </row>
    <row r="65" spans="2:2">
      <c r="B65" s="33" t="s">
        <v>4</v>
      </c>
    </row>
  </sheetData>
  <dataConsolidate/>
  <mergeCells count="20">
    <mergeCell ref="A36:A38"/>
    <mergeCell ref="A39:A40"/>
    <mergeCell ref="B36:B38"/>
    <mergeCell ref="A44:A47"/>
    <mergeCell ref="A59:F59"/>
    <mergeCell ref="A1:H1"/>
    <mergeCell ref="A4:H4"/>
    <mergeCell ref="A3:H3"/>
    <mergeCell ref="A52:A55"/>
    <mergeCell ref="B52:B55"/>
    <mergeCell ref="B44:B47"/>
    <mergeCell ref="B39:B40"/>
    <mergeCell ref="B22:B24"/>
    <mergeCell ref="B28:B30"/>
    <mergeCell ref="B14:B17"/>
    <mergeCell ref="B7:B9"/>
    <mergeCell ref="A14:A17"/>
    <mergeCell ref="A22:A24"/>
    <mergeCell ref="A28:A30"/>
    <mergeCell ref="A7:A9"/>
  </mergeCells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แบบคำนวณ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Guntapich</dc:creator>
  <cp:lastModifiedBy>Windows User</cp:lastModifiedBy>
  <cp:lastPrinted>2016-07-05T08:55:21Z</cp:lastPrinted>
  <dcterms:created xsi:type="dcterms:W3CDTF">2013-05-22T07:55:50Z</dcterms:created>
  <dcterms:modified xsi:type="dcterms:W3CDTF">2016-07-20T02:26:08Z</dcterms:modified>
</cp:coreProperties>
</file>