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1610" activeTab="5"/>
  </bookViews>
  <sheets>
    <sheet name="สุรินทร์" sheetId="2" r:id="rId1"/>
    <sheet name="อุบล1" sheetId="3" r:id="rId2"/>
    <sheet name="อุบล2" sheetId="4" r:id="rId3"/>
    <sheet name="อำนาจ" sheetId="5" r:id="rId4"/>
    <sheet name="ศรีษะเกษ2" sheetId="6" r:id="rId5"/>
    <sheet name="ศรีษะเกษ" sheetId="7" r:id="rId6"/>
  </sheets>
  <definedNames>
    <definedName name="_xlnm.Print_Area" localSheetId="5">ศรีษะเกษ!$A$1:$AI$36</definedName>
    <definedName name="_xlnm.Print_Area" localSheetId="4">ศรีษะเกษ2!$A$1:$AI$11</definedName>
    <definedName name="_xlnm.Print_Area" localSheetId="0">สุรินทร์!$A$1:$AI$50</definedName>
    <definedName name="_xlnm.Print_Area" localSheetId="3">อำนาจ!$A$1:$AI$22</definedName>
    <definedName name="_xlnm.Print_Area" localSheetId="1">อุบล1!$A$1:$AI$33</definedName>
    <definedName name="_xlnm.Print_Area" localSheetId="2">อุบล2!$A$1:$AI$18</definedName>
  </definedNames>
  <calcPr calcId="144525"/>
</workbook>
</file>

<file path=xl/calcChain.xml><?xml version="1.0" encoding="utf-8"?>
<calcChain xmlns="http://schemas.openxmlformats.org/spreadsheetml/2006/main">
  <c r="W24" i="7" l="1"/>
  <c r="X24" i="7"/>
  <c r="R24" i="7"/>
  <c r="S24" i="7"/>
  <c r="T24" i="7"/>
  <c r="U24" i="7"/>
  <c r="M24" i="7"/>
  <c r="N24" i="7"/>
  <c r="O24" i="7"/>
  <c r="P24" i="7"/>
  <c r="R10" i="6"/>
  <c r="S10" i="6"/>
  <c r="T10" i="6"/>
  <c r="U10" i="6"/>
  <c r="M10" i="6"/>
  <c r="N10" i="6"/>
  <c r="O10" i="6"/>
  <c r="P10" i="6"/>
  <c r="W21" i="5"/>
  <c r="X21" i="5"/>
  <c r="R21" i="5"/>
  <c r="S21" i="5"/>
  <c r="T21" i="5"/>
  <c r="U21" i="5"/>
  <c r="M21" i="5"/>
  <c r="N21" i="5"/>
  <c r="O21" i="5"/>
  <c r="P21" i="5"/>
  <c r="R17" i="4"/>
  <c r="S17" i="4"/>
  <c r="T17" i="4"/>
  <c r="U17" i="4"/>
  <c r="M17" i="4"/>
  <c r="N17" i="4"/>
  <c r="O17" i="4"/>
  <c r="P17" i="4"/>
  <c r="H34" i="2"/>
  <c r="U50" i="2" l="1"/>
  <c r="Q50" i="2"/>
  <c r="R49" i="2"/>
  <c r="S49" i="2"/>
  <c r="T49" i="2"/>
  <c r="M32" i="3" l="1"/>
  <c r="N32" i="3"/>
  <c r="O32" i="3"/>
  <c r="P32" i="3"/>
  <c r="H17" i="4" l="1"/>
  <c r="R20" i="3" l="1"/>
  <c r="S20" i="3"/>
  <c r="T20" i="3"/>
  <c r="U20" i="3"/>
  <c r="W17" i="4" l="1"/>
  <c r="X17" i="4"/>
  <c r="M20" i="3"/>
  <c r="N20" i="3"/>
  <c r="O20" i="3"/>
  <c r="P20" i="3"/>
  <c r="R34" i="2"/>
  <c r="S34" i="2"/>
  <c r="T34" i="2"/>
  <c r="U34" i="2"/>
  <c r="M34" i="2"/>
  <c r="N34" i="2"/>
  <c r="O34" i="2"/>
  <c r="P34" i="2"/>
  <c r="T35" i="7" l="1"/>
  <c r="T3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4" i="7"/>
  <c r="W10" i="6"/>
  <c r="X10" i="6"/>
  <c r="Y5" i="6"/>
  <c r="Y6" i="6"/>
  <c r="Y7" i="6"/>
  <c r="Y9" i="6"/>
  <c r="Y10" i="6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4" i="5"/>
  <c r="Y5" i="4"/>
  <c r="Y6" i="4"/>
  <c r="Y7" i="4"/>
  <c r="Y8" i="4"/>
  <c r="Y9" i="4"/>
  <c r="Y10" i="4"/>
  <c r="Y11" i="4"/>
  <c r="Y12" i="4"/>
  <c r="Y14" i="4"/>
  <c r="Y15" i="4"/>
  <c r="Y16" i="4"/>
  <c r="Y4" i="4"/>
  <c r="T32" i="3"/>
  <c r="T31" i="3"/>
  <c r="W20" i="3"/>
  <c r="X20" i="3"/>
  <c r="Y5" i="3"/>
  <c r="Y6" i="3"/>
  <c r="Y7" i="3"/>
  <c r="Y8" i="3"/>
  <c r="Y9" i="3"/>
  <c r="Y10" i="3"/>
  <c r="Y11" i="3"/>
  <c r="Y12" i="3"/>
  <c r="Y13" i="3"/>
  <c r="Y14" i="3"/>
  <c r="Y15" i="3"/>
  <c r="Y16" i="3"/>
  <c r="Y4" i="3"/>
  <c r="X34" i="2"/>
  <c r="W34" i="2"/>
  <c r="Y5" i="2"/>
  <c r="Y6" i="2"/>
  <c r="Y7" i="2"/>
  <c r="Y8" i="2"/>
  <c r="Y9" i="2"/>
  <c r="Y10" i="2"/>
  <c r="Y12" i="2"/>
  <c r="Y13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2" i="2"/>
  <c r="Y33" i="2"/>
  <c r="Y4" i="2"/>
  <c r="Y34" i="2" l="1"/>
  <c r="Y21" i="5"/>
  <c r="Y24" i="7"/>
  <c r="AL5" i="7"/>
  <c r="AM5" i="7" s="1"/>
  <c r="AL6" i="7"/>
  <c r="AM6" i="7" s="1"/>
  <c r="AL7" i="7"/>
  <c r="AM7" i="7" s="1"/>
  <c r="AL8" i="7"/>
  <c r="AM8" i="7" s="1"/>
  <c r="AL9" i="7"/>
  <c r="AM9" i="7" s="1"/>
  <c r="AL10" i="7"/>
  <c r="AM10" i="7" s="1"/>
  <c r="AL11" i="7"/>
  <c r="AM11" i="7" s="1"/>
  <c r="AL12" i="7"/>
  <c r="AM12" i="7" s="1"/>
  <c r="AL13" i="7"/>
  <c r="AM13" i="7" s="1"/>
  <c r="AL14" i="7"/>
  <c r="AM14" i="7" s="1"/>
  <c r="AL15" i="7"/>
  <c r="AM15" i="7" s="1"/>
  <c r="AL16" i="7"/>
  <c r="AM16" i="7" s="1"/>
  <c r="AL17" i="7"/>
  <c r="AM17" i="7" s="1"/>
  <c r="AL18" i="7"/>
  <c r="AM18" i="7" s="1"/>
  <c r="AL19" i="7"/>
  <c r="AM19" i="7" s="1"/>
  <c r="AL20" i="7"/>
  <c r="AM20" i="7" s="1"/>
  <c r="AL21" i="7"/>
  <c r="AM21" i="7" s="1"/>
  <c r="AL22" i="7"/>
  <c r="AM22" i="7" s="1"/>
  <c r="AL23" i="7"/>
  <c r="AM23" i="7" s="1"/>
  <c r="AL4" i="7"/>
  <c r="AM4" i="7" s="1"/>
  <c r="AK5" i="6"/>
  <c r="AL5" i="6" s="1"/>
  <c r="AK6" i="6"/>
  <c r="AL6" i="6" s="1"/>
  <c r="AK7" i="6"/>
  <c r="AL7" i="6" s="1"/>
  <c r="AK8" i="6"/>
  <c r="AL8" i="6" s="1"/>
  <c r="AK9" i="6"/>
  <c r="AL9" i="6" s="1"/>
  <c r="AK4" i="6"/>
  <c r="AL4" i="6" s="1"/>
  <c r="AK5" i="5"/>
  <c r="AL5" i="5" s="1"/>
  <c r="AK6" i="5"/>
  <c r="AL6" i="5" s="1"/>
  <c r="AK7" i="5"/>
  <c r="AL7" i="5" s="1"/>
  <c r="AK8" i="5"/>
  <c r="AL8" i="5" s="1"/>
  <c r="AK9" i="5"/>
  <c r="AL9" i="5" s="1"/>
  <c r="AK10" i="5"/>
  <c r="AL10" i="5" s="1"/>
  <c r="AK11" i="5"/>
  <c r="AL11" i="5" s="1"/>
  <c r="AK12" i="5"/>
  <c r="AL12" i="5" s="1"/>
  <c r="AK13" i="5"/>
  <c r="AL13" i="5" s="1"/>
  <c r="AK14" i="5"/>
  <c r="AL14" i="5" s="1"/>
  <c r="AK15" i="5"/>
  <c r="AL15" i="5" s="1"/>
  <c r="AK16" i="5"/>
  <c r="AL16" i="5" s="1"/>
  <c r="AK17" i="5"/>
  <c r="AL17" i="5" s="1"/>
  <c r="AK18" i="5"/>
  <c r="AL18" i="5" s="1"/>
  <c r="AK19" i="5"/>
  <c r="AL19" i="5" s="1"/>
  <c r="AK20" i="5"/>
  <c r="AL20" i="5" s="1"/>
  <c r="AK4" i="5"/>
  <c r="AL4" i="5" s="1"/>
  <c r="AK5" i="4"/>
  <c r="AL5" i="4" s="1"/>
  <c r="AK6" i="4"/>
  <c r="AL6" i="4" s="1"/>
  <c r="AK7" i="4"/>
  <c r="AL7" i="4" s="1"/>
  <c r="AK8" i="4"/>
  <c r="AL8" i="4" s="1"/>
  <c r="AK9" i="4"/>
  <c r="AL9" i="4" s="1"/>
  <c r="AK10" i="4"/>
  <c r="AL10" i="4" s="1"/>
  <c r="AK11" i="4"/>
  <c r="AL11" i="4" s="1"/>
  <c r="AK12" i="4"/>
  <c r="AL12" i="4" s="1"/>
  <c r="AK13" i="4"/>
  <c r="AL13" i="4" s="1"/>
  <c r="AK14" i="4"/>
  <c r="AL14" i="4" s="1"/>
  <c r="AK15" i="4"/>
  <c r="AL15" i="4" s="1"/>
  <c r="AK16" i="4"/>
  <c r="AL16" i="4" s="1"/>
  <c r="AK4" i="4"/>
  <c r="AL4" i="4" s="1"/>
  <c r="AK5" i="3"/>
  <c r="AL5" i="3" s="1"/>
  <c r="AK6" i="3"/>
  <c r="AL6" i="3" s="1"/>
  <c r="AK7" i="3"/>
  <c r="AL7" i="3" s="1"/>
  <c r="AK8" i="3"/>
  <c r="AL8" i="3" s="1"/>
  <c r="AK9" i="3"/>
  <c r="AL9" i="3" s="1"/>
  <c r="AK10" i="3"/>
  <c r="AL10" i="3" s="1"/>
  <c r="AK11" i="3"/>
  <c r="AL11" i="3" s="1"/>
  <c r="AK12" i="3"/>
  <c r="AL12" i="3" s="1"/>
  <c r="AK13" i="3"/>
  <c r="AL13" i="3" s="1"/>
  <c r="AK14" i="3"/>
  <c r="AL14" i="3" s="1"/>
  <c r="AK15" i="3"/>
  <c r="AL15" i="3" s="1"/>
  <c r="AK16" i="3"/>
  <c r="AL16" i="3" s="1"/>
  <c r="AK17" i="3"/>
  <c r="AL17" i="3" s="1"/>
  <c r="AK18" i="3"/>
  <c r="AL18" i="3" s="1"/>
  <c r="AK19" i="3"/>
  <c r="AL19" i="3" s="1"/>
  <c r="AK4" i="3"/>
  <c r="AL4" i="3" s="1"/>
  <c r="AK5" i="2"/>
  <c r="AL5" i="2" s="1"/>
  <c r="AK6" i="2"/>
  <c r="AL6" i="2" s="1"/>
  <c r="AK7" i="2"/>
  <c r="AL7" i="2" s="1"/>
  <c r="AK8" i="2"/>
  <c r="AL8" i="2" s="1"/>
  <c r="AK9" i="2"/>
  <c r="AL9" i="2" s="1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28" i="2"/>
  <c r="AL28" i="2" s="1"/>
  <c r="AK29" i="2"/>
  <c r="AL29" i="2" s="1"/>
  <c r="AK30" i="2"/>
  <c r="AL30" i="2" s="1"/>
  <c r="AK31" i="2"/>
  <c r="AL31" i="2" s="1"/>
  <c r="AK32" i="2"/>
  <c r="AL32" i="2" s="1"/>
  <c r="AK33" i="2"/>
  <c r="AL33" i="2" s="1"/>
  <c r="AK4" i="2"/>
  <c r="AL4" i="2" s="1"/>
  <c r="AR7" i="4" l="1"/>
  <c r="AU5" i="3"/>
  <c r="AM19" i="5" l="1"/>
  <c r="AN19" i="5"/>
  <c r="AB24" i="7" l="1"/>
  <c r="AM4" i="4"/>
  <c r="AN4" i="4"/>
  <c r="AM5" i="4"/>
  <c r="AN5" i="4"/>
  <c r="AL34" i="2" l="1"/>
  <c r="AI35" i="2"/>
  <c r="Q35" i="2"/>
  <c r="AO34" i="2"/>
  <c r="AN14" i="2"/>
  <c r="AM14" i="2"/>
  <c r="AH24" i="7" l="1"/>
  <c r="AD20" i="3"/>
  <c r="AA20" i="3"/>
  <c r="AM24" i="7" l="1"/>
  <c r="AI25" i="7"/>
  <c r="AP5" i="7"/>
  <c r="AQ5" i="7"/>
  <c r="AP6" i="7"/>
  <c r="AQ6" i="7"/>
  <c r="AP7" i="7"/>
  <c r="AQ7" i="7"/>
  <c r="AP8" i="7"/>
  <c r="AQ8" i="7"/>
  <c r="AP9" i="7"/>
  <c r="AQ9" i="7"/>
  <c r="AP10" i="7"/>
  <c r="AQ10" i="7"/>
  <c r="AP11" i="7"/>
  <c r="AQ11" i="7"/>
  <c r="AP12" i="7"/>
  <c r="AQ12" i="7"/>
  <c r="AP13" i="7"/>
  <c r="AQ13" i="7"/>
  <c r="AP14" i="7"/>
  <c r="AQ14" i="7"/>
  <c r="AP15" i="7"/>
  <c r="AQ15" i="7"/>
  <c r="AP16" i="7"/>
  <c r="AQ16" i="7"/>
  <c r="AP17" i="7"/>
  <c r="AQ17" i="7"/>
  <c r="AP18" i="7"/>
  <c r="AQ18" i="7"/>
  <c r="AP19" i="7"/>
  <c r="AQ19" i="7"/>
  <c r="AP20" i="7"/>
  <c r="AQ20" i="7"/>
  <c r="AP21" i="7"/>
  <c r="AQ21" i="7"/>
  <c r="AP22" i="7"/>
  <c r="AQ22" i="7"/>
  <c r="AP23" i="7"/>
  <c r="AQ23" i="7"/>
  <c r="AQ4" i="7"/>
  <c r="AP4" i="7"/>
  <c r="AO5" i="6"/>
  <c r="AP5" i="6"/>
  <c r="AO6" i="6"/>
  <c r="AP6" i="6"/>
  <c r="AO7" i="6"/>
  <c r="AP7" i="6"/>
  <c r="AO8" i="6"/>
  <c r="AP8" i="6"/>
  <c r="AO9" i="6"/>
  <c r="AP9" i="6"/>
  <c r="AP4" i="6"/>
  <c r="AO4" i="6"/>
  <c r="AN5" i="5"/>
  <c r="AM5" i="5"/>
  <c r="AM6" i="5"/>
  <c r="AN6" i="5"/>
  <c r="AM7" i="5"/>
  <c r="AN7" i="5"/>
  <c r="AM8" i="5"/>
  <c r="AN8" i="5"/>
  <c r="AM9" i="5"/>
  <c r="AN9" i="5"/>
  <c r="AM10" i="5"/>
  <c r="AN10" i="5"/>
  <c r="AM11" i="5"/>
  <c r="AN11" i="5"/>
  <c r="AM12" i="5"/>
  <c r="AN12" i="5"/>
  <c r="AM13" i="5"/>
  <c r="AN13" i="5"/>
  <c r="AM14" i="5"/>
  <c r="AN14" i="5"/>
  <c r="AM15" i="5"/>
  <c r="AN15" i="5"/>
  <c r="AM16" i="5"/>
  <c r="AN16" i="5"/>
  <c r="AM17" i="5"/>
  <c r="AN17" i="5"/>
  <c r="AM18" i="5"/>
  <c r="AN18" i="5"/>
  <c r="AM20" i="5"/>
  <c r="AN20" i="5"/>
  <c r="AN4" i="5"/>
  <c r="AM4" i="5"/>
  <c r="AN6" i="4"/>
  <c r="AN7" i="4"/>
  <c r="AN8" i="4"/>
  <c r="AN9" i="4"/>
  <c r="AN10" i="4"/>
  <c r="AN11" i="4"/>
  <c r="AN12" i="4"/>
  <c r="AN13" i="4"/>
  <c r="AN14" i="4"/>
  <c r="AN15" i="4"/>
  <c r="AN16" i="4"/>
  <c r="AM6" i="4"/>
  <c r="AM7" i="4"/>
  <c r="AM8" i="4"/>
  <c r="AM9" i="4"/>
  <c r="AM10" i="4"/>
  <c r="AM11" i="4"/>
  <c r="AM12" i="4"/>
  <c r="AM13" i="4"/>
  <c r="AM14" i="4"/>
  <c r="AM15" i="4"/>
  <c r="AM16" i="4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P4" i="3"/>
  <c r="AO4" i="3"/>
  <c r="AN5" i="2"/>
  <c r="AN6" i="2"/>
  <c r="AN7" i="2"/>
  <c r="AN8" i="2"/>
  <c r="AN9" i="2"/>
  <c r="AN10" i="2"/>
  <c r="AN11" i="2"/>
  <c r="AN12" i="2"/>
  <c r="AN13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M5" i="2"/>
  <c r="AM6" i="2"/>
  <c r="AM7" i="2"/>
  <c r="AM8" i="2"/>
  <c r="AM9" i="2"/>
  <c r="AM10" i="2"/>
  <c r="AM11" i="2"/>
  <c r="AM12" i="2"/>
  <c r="AM13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N4" i="2"/>
  <c r="AM4" i="2"/>
  <c r="AN17" i="4" l="1"/>
  <c r="AQ24" i="7"/>
  <c r="AQ25" i="7" s="1"/>
  <c r="AO10" i="6"/>
  <c r="AP10" i="6"/>
  <c r="AM17" i="4"/>
  <c r="AP24" i="7"/>
  <c r="AP25" i="7" s="1"/>
  <c r="AN21" i="5"/>
  <c r="AM21" i="5"/>
  <c r="AO20" i="3"/>
  <c r="AP20" i="3"/>
  <c r="AN34" i="2"/>
  <c r="AN35" i="2" s="1"/>
  <c r="AM34" i="2"/>
  <c r="AG25" i="7"/>
  <c r="AE25" i="7"/>
  <c r="AC25" i="7"/>
  <c r="Z25" i="7"/>
  <c r="V25" i="7"/>
  <c r="Q25" i="7"/>
  <c r="AF24" i="7"/>
  <c r="AD24" i="7"/>
  <c r="AA24" i="7"/>
  <c r="AH10" i="6"/>
  <c r="AF10" i="6"/>
  <c r="AD10" i="6"/>
  <c r="AB10" i="6"/>
  <c r="AA10" i="6"/>
  <c r="AH21" i="5"/>
  <c r="AF21" i="5"/>
  <c r="AD21" i="5"/>
  <c r="AB21" i="5"/>
  <c r="AA21" i="5"/>
  <c r="AH17" i="4"/>
  <c r="AF17" i="4"/>
  <c r="AD17" i="4"/>
  <c r="AB17" i="4"/>
  <c r="AA17" i="4"/>
  <c r="AH20" i="3"/>
  <c r="AF20" i="3"/>
  <c r="AB20" i="3"/>
  <c r="AH34" i="2"/>
  <c r="AF34" i="2"/>
  <c r="AD34" i="2"/>
  <c r="AB34" i="2"/>
  <c r="AA34" i="2"/>
  <c r="H21" i="5"/>
  <c r="AI22" i="5" s="1"/>
  <c r="AL10" i="6"/>
  <c r="AL17" i="4"/>
  <c r="AI21" i="3"/>
  <c r="AI11" i="6" l="1"/>
  <c r="AL20" i="3"/>
  <c r="AG11" i="6"/>
  <c r="AC11" i="6"/>
  <c r="AP11" i="6"/>
  <c r="Z11" i="6"/>
  <c r="AO11" i="6"/>
  <c r="AC22" i="5"/>
  <c r="Q22" i="5"/>
  <c r="AE22" i="5"/>
  <c r="V22" i="5"/>
  <c r="AG22" i="5"/>
  <c r="AM22" i="5"/>
  <c r="Z22" i="5"/>
  <c r="AN22" i="5"/>
  <c r="AM18" i="4"/>
  <c r="Z21" i="3"/>
  <c r="AC21" i="3"/>
  <c r="AE21" i="3"/>
  <c r="AP21" i="3"/>
  <c r="AG21" i="3"/>
  <c r="AO21" i="3"/>
  <c r="V18" i="4"/>
  <c r="AC18" i="4"/>
  <c r="AG18" i="4"/>
  <c r="AN18" i="4"/>
  <c r="Q18" i="4"/>
  <c r="Z18" i="4"/>
  <c r="AE18" i="4"/>
  <c r="AI18" i="4"/>
  <c r="AC35" i="2"/>
  <c r="V35" i="2"/>
  <c r="AG35" i="2"/>
  <c r="AM35" i="2"/>
  <c r="AE35" i="2"/>
  <c r="Q11" i="6"/>
  <c r="AE11" i="6"/>
  <c r="V11" i="6"/>
  <c r="AL21" i="5"/>
</calcChain>
</file>

<file path=xl/sharedStrings.xml><?xml version="1.0" encoding="utf-8"?>
<sst xmlns="http://schemas.openxmlformats.org/spreadsheetml/2006/main" count="977" uniqueCount="169">
  <si>
    <t>รหัสแขวง</t>
  </si>
  <si>
    <t>หมายเลขทางหลวง</t>
  </si>
  <si>
    <t>หมายเลขควบคุม</t>
  </si>
  <si>
    <t>ชื่อสายทาง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</si>
  <si>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</si>
  <si>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</si>
  <si>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</si>
  <si>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</si>
  <si>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</si>
  <si>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แขวงทางหลวงสุรินทร์</t>
  </si>
  <si>
    <t>จรอกใหญ่ - ปราสาท</t>
  </si>
  <si>
    <t>R1</t>
  </si>
  <si>
    <t>ปราสาท - สังขะ</t>
  </si>
  <si>
    <t>สังขะ - ห้วยสำราญ</t>
  </si>
  <si>
    <t>ปราสาท - ช่องจอม</t>
  </si>
  <si>
    <t>ห้วยพลับพลา - โคกปูน</t>
  </si>
  <si>
    <t>สาหร่าย - ตาฮะ</t>
  </si>
  <si>
    <t>พยัคฆภูมิพิสัย - สตึก</t>
  </si>
  <si>
    <t>ตาเมียง - หินโคน</t>
  </si>
  <si>
    <t>สุรินทร์ - ศีขรภูมิ</t>
  </si>
  <si>
    <t>R2</t>
  </si>
  <si>
    <t>ทางเลี่ยงเมืองสุรินทร์</t>
  </si>
  <si>
    <t>รัตนบุรี - หนองฮู</t>
  </si>
  <si>
    <t>สุรินทร์ - สังขะ</t>
  </si>
  <si>
    <t>ตาฮะ -  ลำพังชู</t>
  </si>
  <si>
    <t>บักจรัง - มะโน</t>
  </si>
  <si>
    <t>ท่าด่าน - สำโรงทาบ</t>
  </si>
  <si>
    <t>สำโรงทาบ - ม่วงหมาก</t>
  </si>
  <si>
    <t>สังขะ - บ้านด่าน</t>
  </si>
  <si>
    <t>หนองยาว - ลำดวน</t>
  </si>
  <si>
    <t>ปวงตึก - นาตำบล</t>
  </si>
  <si>
    <t>หนองสนิท - สนม</t>
  </si>
  <si>
    <t>สนม - ศรีสำโรง</t>
  </si>
  <si>
    <t>บักดอก - พนมดิน</t>
  </si>
  <si>
    <t>จอมพระ - สะพานบุรีรินทร์</t>
  </si>
  <si>
    <t>นิคมสร้างตนเองปราสาท - ช้างหมอบพัฒนา</t>
  </si>
  <si>
    <t>โคกไทร - ปวงตึก</t>
  </si>
  <si>
    <t>แขวงทางหลวงอุบลราชธานีที่ 1</t>
  </si>
  <si>
    <t>ลืออำนาจ - หนองยอ</t>
  </si>
  <si>
    <t>หนองยอ - อุบลราชธานี</t>
  </si>
  <si>
    <t>ห้วยขะยุง - วารินชำราบ</t>
  </si>
  <si>
    <t>ม่วงสามสิบ - พนา</t>
  </si>
  <si>
    <t>เขื่องใน - ธาตุน้อย</t>
  </si>
  <si>
    <t>ม่วงสามสิบ - ดู่น้อย</t>
  </si>
  <si>
    <t>บ้านโคก - ธาตุกลาง</t>
  </si>
  <si>
    <t>นาคำใหญ่ - โพนเมือง</t>
  </si>
  <si>
    <t>ท่าวารี - ท่าศาลา</t>
  </si>
  <si>
    <t>หนองบ่อ - หนองยอ</t>
  </si>
  <si>
    <t>หนองยอ - หนองช้างใหญ่</t>
  </si>
  <si>
    <t>ทางเข้าเขื่องใน</t>
  </si>
  <si>
    <t>แขวงทางหลวงอุบลราชธานีที่ 2 (หนองหาน)</t>
  </si>
  <si>
    <t>หนามแท่ง - โขงเจียม</t>
  </si>
  <si>
    <t>ดอนใหญ่ - โขงเจียม</t>
  </si>
  <si>
    <t>ดอนจิก - อ่างศิลา</t>
  </si>
  <si>
    <t>อ่างศิลา - โนนเรียง</t>
  </si>
  <si>
    <t>นิคมลำโดมน้อย - โขงเจียม</t>
  </si>
  <si>
    <t>เดชอุดม - โนนเรียง</t>
  </si>
  <si>
    <t>โนนเรียง - หนองแสง</t>
  </si>
  <si>
    <t>นาส่วง - นาเยีย</t>
  </si>
  <si>
    <t>ซำหวาย - บุญฑริก</t>
  </si>
  <si>
    <t>ทางเข้าแก่งตะนะ</t>
  </si>
  <si>
    <t>ทางเข้าผาแต้ม</t>
  </si>
  <si>
    <t>ป่าไม้ - หนองแสง</t>
  </si>
  <si>
    <t>ทางออกผาแต้ม</t>
  </si>
  <si>
    <t>แขวงทางหลวงอำนาจเจริญ</t>
  </si>
  <si>
    <t>ปทุมราชวงศา - หนองผือ</t>
  </si>
  <si>
    <t>ตระการพืชผล - ห้วยยาง</t>
  </si>
  <si>
    <t>ห้วยยาง - เขมราฐ</t>
  </si>
  <si>
    <t>เขมราฐ - ปากแซง</t>
  </si>
  <si>
    <t>ปากแซง - หนามแท่ง</t>
  </si>
  <si>
    <t>ตระการพืชผล - ดอนใหญ่</t>
  </si>
  <si>
    <t>พนา - ตระการพืชผล</t>
  </si>
  <si>
    <t>ลืออำนาจ - พนา</t>
  </si>
  <si>
    <t>ดอนใหญ่ - หนามแท่ง</t>
  </si>
  <si>
    <t>กุดข้าวปุ้น - โคกเลาะ</t>
  </si>
  <si>
    <t>ขมิ้น - น้ำปลีก</t>
  </si>
  <si>
    <t>ห้วยยาง - สองคอน</t>
  </si>
  <si>
    <t>นาไร่ใหญ่ - เสนางคนิคม</t>
  </si>
  <si>
    <t>ทางเข้าพนา - ดอนขวัญ</t>
  </si>
  <si>
    <t>ทางเข้าฟ้าห่วน</t>
  </si>
  <si>
    <t>ทางเข้าโพธิ์ไทร</t>
  </si>
  <si>
    <t>แขวงทางหลวงศรีสะเกษที่ 2</t>
  </si>
  <si>
    <t>กันทรลักษ์ - กันทรารมย์</t>
  </si>
  <si>
    <t>ผือใหม่ - โดนเอาว์</t>
  </si>
  <si>
    <t>ศิวาลัย - สำโรงเกียรติ</t>
  </si>
  <si>
    <t>สำโรงเกียรติ - ช่องพระพลัย</t>
  </si>
  <si>
    <t>ภูมิซรอล  - สำโรงเกียรติ</t>
  </si>
  <si>
    <t>หนองบาง - น้ำเกลี้ยง</t>
  </si>
  <si>
    <t>วังหิน - ขุขันธ์</t>
  </si>
  <si>
    <t>ศรีสะเกษ - ห้วยขะยุง</t>
  </si>
  <si>
    <t>ห้วยทับทัน - ศรีสะเกษ</t>
  </si>
  <si>
    <t>หนองฮู - ส้มป่อยน้อย</t>
  </si>
  <si>
    <t>ส้มป่อยน้อย - หัวช้าง</t>
  </si>
  <si>
    <t>หัวช้าง - สะเดา</t>
  </si>
  <si>
    <t>บ้านด่าน - เมืองน้อย</t>
  </si>
  <si>
    <t>เมืองน้อย - กันทรารมย์</t>
  </si>
  <si>
    <t>ขุขันธ์ - แยกโคกตาล</t>
  </si>
  <si>
    <t>แยกโคกตาล - โคกตาล</t>
  </si>
  <si>
    <t>ตรางสวาย – ท่าด่าน</t>
  </si>
  <si>
    <t>ขุขันธ์ - แยกนาเจริญ</t>
  </si>
  <si>
    <t>แยกนาเจริญ - ช่องสะงำ</t>
  </si>
  <si>
    <t>ไพรพัฒนา-หนองบัวเรณ</t>
  </si>
  <si>
    <t>หัวช้าง - บึงบูรพ์</t>
  </si>
  <si>
    <t>แข้โพนเมือง - ยางชุมน้อย</t>
  </si>
  <si>
    <t>โนนสำนัก - ดอนไม้งาม</t>
  </si>
  <si>
    <t>ธาตุน้อย -  ยางชุมน้อย</t>
  </si>
  <si>
    <t>ท่าศาลา - ละทาย</t>
  </si>
  <si>
    <t>รวม</t>
  </si>
  <si>
    <t>-</t>
  </si>
  <si>
    <t>เฉลี่ย</t>
  </si>
  <si>
    <t>แขวงทางหลวง</t>
  </si>
  <si>
    <t>A.C.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</si>
  <si>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</si>
  <si>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</si>
  <si>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</si>
  <si>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บ้านดู่ - คลองนาควาย</t>
  </si>
  <si>
    <t>C.C.</t>
  </si>
  <si>
    <t>แขวงทางหลวงศรีสะเกษที่ 1</t>
  </si>
  <si>
    <t>นาคำใหญ่ - เมืองน้อย</t>
  </si>
  <si>
    <t>จำนวนแผ่นรอยเลื่อนต่างระดับของผิวทาง (แผ่น)</t>
  </si>
  <si>
    <t>79+889</t>
  </si>
  <si>
    <t>97+604</t>
  </si>
  <si>
    <t>203+646</t>
  </si>
  <si>
    <t>สำนักงานทางหลวงที่ 9 สรุปค่าความเสียหายของผิวลาดยาง แขวงทางหลวงสุรินทร์</t>
  </si>
  <si>
    <t>สำนักงานทางหลวงที่ 9 สรุปค่าความเสียหายของผิวลาดยาง แขวงทางหลวงอุบลราชธานีที่ 1</t>
  </si>
  <si>
    <t>สำนักงานทางหลวงที่ 9 สรุปค่าความเสียหายของผิวคอนกรีต แขวงทางหลวงอุบลราชธานีที่ 1</t>
  </si>
  <si>
    <t>สำนักงานทางหลวงที่ 9 สรุปค่าความเสียหายของผิวลาดยาง แขวงทางหลวงอุบลราชธานีที่ 2 (หนองหาน)</t>
  </si>
  <si>
    <t>สำนักงานทางหลวงที่ 9 สรุปค่าความเสียหายของผิวลาดยาง แขวงทางหลวงอำนาจเจริญ</t>
  </si>
  <si>
    <t>สำนักงานทางหลวงที่ 9 สรุปค่าความเสียหายของผิวลาดยาง แขวงทางหลวงศรีสะเกษที่ 2</t>
  </si>
  <si>
    <t>สำนักงานทางหลวงที่ 9 สรุปค่าความเสียหายของผิวคอนกรีต แขวงทางหลวงศรีสะเกษที่ 1</t>
  </si>
  <si>
    <t>L1</t>
  </si>
  <si>
    <t>L2</t>
  </si>
  <si>
    <t>สำนักงานทางหลวงที่ 9 สรุปค่าความเสียหายของผิวคอนกรีต แขวงทางหลวงสุรินทร์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</si>
  <si>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</si>
  <si>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</si>
  <si>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</si>
  <si>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</si>
  <si>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</si>
  <si>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</si>
  <si>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</si>
  <si>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</si>
  <si>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</si>
  <si>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ร้อยละรอยแตก</t>
  </si>
  <si>
    <t>ร้อยละหลุดร่อน</t>
  </si>
  <si>
    <t>ร้อยละรอยปะซ่อม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</si>
  <si>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</si>
  <si>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</si>
  <si>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</si>
  <si>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</si>
  <si>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</si>
  <si>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</si>
  <si>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</si>
  <si>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</si>
  <si>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</si>
  <si>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</si>
  <si>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</si>
  <si>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  ต่อเนื่อง(ตารางเมตร)</t>
  </si>
  <si>
    <t>รอยแตก 
ไม่ต่อเนื่อง(เมตร)</t>
  </si>
  <si>
    <t>หลุดร่อน (ตารางเมตร)</t>
  </si>
  <si>
    <t xml:space="preserve"> รอยปะซ่อม (ตารางเมตร)</t>
  </si>
  <si>
    <t>หลุมบ่อ (ตารางเมตร)</t>
  </si>
  <si>
    <t xml:space="preserve"> ร้อยละหลุมบ่อ 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</si>
  <si>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</si>
  <si>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</si>
  <si>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</si>
  <si>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</si>
  <si>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สำนักงานทางหลวงที่ 9 สรุปค่าความเสียหายของผิวลาดยาง แขวงทางหลวงศรีสะเกษที่ 1</t>
  </si>
  <si>
    <t>ร้อยละ รอยปะซ่อม</t>
  </si>
  <si>
    <t>รอยแตก  ต่อเนื่อง (ตารางเมตร)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</si>
</sst>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  <numFmt numFmtId="192" formatCode="000\+000"/>
    <numFmt numFmtId="193" formatCode="000&quot;+&quot;000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2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b/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05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19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4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12" fillId="0" borderId="1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5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93" fontId="1" fillId="0" borderId="0" applyFont="0" applyFill="0" applyBorder="0" applyAlignment="0" applyProtection="0"/>
    <xf numFmtId="0" fontId="4" fillId="0" borderId="0"/>
    <xf numFmtId="187" fontId="1" fillId="0" borderId="0" applyFont="0" applyFill="0" applyBorder="0" applyAlignment="0" applyProtection="0"/>
    <xf numFmtId="0" fontId="4" fillId="0" borderId="0"/>
    <xf numFmtId="0" fontId="5" fillId="0" borderId="0"/>
    <xf numFmtId="187" fontId="1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</cellStyleXfs>
  <cellXfs count="170">
    <xf numFmtId="0" fontId="0" fillId="0" borderId="0" xfId="0"/>
    <xf numFmtId="188" fontId="2" fillId="0" borderId="0" xfId="0" applyNumberFormat="1" applyFont="1" applyFill="1"/>
    <xf numFmtId="0" fontId="2" fillId="0" borderId="0" xfId="0" applyFont="1" applyFill="1"/>
    <xf numFmtId="188" fontId="2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188" fontId="7" fillId="0" borderId="2" xfId="4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90" fontId="7" fillId="0" borderId="2" xfId="0" applyNumberFormat="1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91" fontId="7" fillId="0" borderId="2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center" vertical="center"/>
    </xf>
    <xf numFmtId="0" fontId="11" fillId="0" borderId="2" xfId="7" quotePrefix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7" fillId="0" borderId="2" xfId="6" applyNumberFormat="1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188" fontId="0" fillId="0" borderId="0" xfId="0" applyNumberFormat="1"/>
    <xf numFmtId="0" fontId="11" fillId="0" borderId="2" xfId="0" applyFont="1" applyFill="1" applyBorder="1" applyAlignment="1">
      <alignment horizontal="center"/>
    </xf>
    <xf numFmtId="190" fontId="11" fillId="0" borderId="2" xfId="0" applyNumberFormat="1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 vertical="center"/>
    </xf>
    <xf numFmtId="191" fontId="11" fillId="0" borderId="2" xfId="0" applyNumberFormat="1" applyFont="1" applyFill="1" applyBorder="1" applyAlignment="1">
      <alignment horizontal="center"/>
    </xf>
    <xf numFmtId="188" fontId="6" fillId="0" borderId="0" xfId="0" applyNumberFormat="1" applyFont="1" applyFill="1"/>
    <xf numFmtId="188" fontId="6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188" fontId="0" fillId="0" borderId="0" xfId="0" applyNumberFormat="1" applyFill="1"/>
    <xf numFmtId="0" fontId="7" fillId="0" borderId="2" xfId="4" applyFont="1" applyBorder="1" applyAlignment="1">
      <alignment horizontal="center"/>
    </xf>
    <xf numFmtId="0" fontId="0" fillId="0" borderId="0" xfId="0"/>
    <xf numFmtId="188" fontId="10" fillId="0" borderId="2" xfId="4" applyNumberFormat="1" applyFont="1" applyFill="1" applyBorder="1" applyAlignment="1">
      <alignment horizontal="center" vertical="center"/>
    </xf>
    <xf numFmtId="188" fontId="11" fillId="0" borderId="2" xfId="4" applyNumberFormat="1" applyFont="1" applyFill="1" applyBorder="1" applyAlignment="1">
      <alignment horizontal="center" vertical="center"/>
    </xf>
    <xf numFmtId="0" fontId="0" fillId="0" borderId="0" xfId="0"/>
    <xf numFmtId="0" fontId="7" fillId="0" borderId="2" xfId="0" applyFont="1" applyFill="1" applyBorder="1" applyAlignment="1">
      <alignment horizontal="center"/>
    </xf>
    <xf numFmtId="191" fontId="7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88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190" fontId="7" fillId="0" borderId="2" xfId="4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Fill="1" applyBorder="1" applyAlignment="1">
      <alignment horizontal="center"/>
    </xf>
    <xf numFmtId="191" fontId="7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88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190" fontId="7" fillId="0" borderId="2" xfId="4" applyNumberFormat="1" applyFont="1" applyFill="1" applyBorder="1" applyAlignment="1">
      <alignment horizontal="center"/>
    </xf>
    <xf numFmtId="188" fontId="7" fillId="0" borderId="0" xfId="0" applyNumberFormat="1" applyFon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2" fontId="7" fillId="0" borderId="0" xfId="4" applyNumberFormat="1" applyFont="1" applyBorder="1" applyAlignment="1">
      <alignment horizontal="center"/>
    </xf>
    <xf numFmtId="187" fontId="9" fillId="3" borderId="0" xfId="2" applyFont="1" applyFill="1" applyBorder="1" applyAlignment="1">
      <alignment horizontal="center" vertical="center" wrapText="1"/>
    </xf>
    <xf numFmtId="0" fontId="7" fillId="0" borderId="8" xfId="0" applyFont="1" applyBorder="1" applyAlignment="1"/>
    <xf numFmtId="0" fontId="0" fillId="0" borderId="0" xfId="0" applyBorder="1"/>
    <xf numFmtId="1" fontId="7" fillId="0" borderId="2" xfId="4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2" fontId="7" fillId="0" borderId="2" xfId="4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190" fontId="7" fillId="4" borderId="2" xfId="0" applyNumberFormat="1" applyFont="1" applyFill="1" applyBorder="1" applyAlignment="1">
      <alignment horizontal="center"/>
    </xf>
    <xf numFmtId="188" fontId="10" fillId="4" borderId="2" xfId="4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91" fontId="7" fillId="4" borderId="2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/>
    </xf>
    <xf numFmtId="188" fontId="2" fillId="4" borderId="0" xfId="0" applyNumberFormat="1" applyFont="1" applyFill="1"/>
    <xf numFmtId="0" fontId="10" fillId="4" borderId="2" xfId="4" applyFont="1" applyFill="1" applyBorder="1" applyAlignment="1">
      <alignment horizontal="center" vertical="center"/>
    </xf>
    <xf numFmtId="188" fontId="2" fillId="4" borderId="0" xfId="0" applyNumberFormat="1" applyFont="1" applyFill="1" applyBorder="1"/>
    <xf numFmtId="0" fontId="0" fillId="4" borderId="0" xfId="0" applyFill="1"/>
    <xf numFmtId="2" fontId="0" fillId="0" borderId="0" xfId="0" applyNumberFormat="1"/>
    <xf numFmtId="0" fontId="0" fillId="0" borderId="0" xfId="0"/>
    <xf numFmtId="0" fontId="0" fillId="0" borderId="0" xfId="0" applyFill="1"/>
    <xf numFmtId="0" fontId="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7" fillId="0" borderId="8" xfId="0" applyFont="1" applyBorder="1" applyAlignment="1"/>
    <xf numFmtId="0" fontId="0" fillId="0" borderId="0" xfId="0" applyBorder="1"/>
    <xf numFmtId="1" fontId="7" fillId="0" borderId="2" xfId="4" applyNumberFormat="1" applyFont="1" applyFill="1" applyBorder="1" applyAlignment="1">
      <alignment horizontal="center"/>
    </xf>
    <xf numFmtId="2" fontId="7" fillId="0" borderId="2" xfId="4" applyNumberFormat="1" applyFont="1" applyFill="1" applyBorder="1" applyAlignment="1">
      <alignment horizontal="center"/>
    </xf>
    <xf numFmtId="4" fontId="7" fillId="0" borderId="2" xfId="4" applyNumberFormat="1" applyFont="1" applyFill="1" applyBorder="1" applyAlignment="1">
      <alignment horizontal="center"/>
    </xf>
    <xf numFmtId="4" fontId="8" fillId="0" borderId="2" xfId="4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187" fontId="9" fillId="2" borderId="7" xfId="2" applyFont="1" applyFill="1" applyBorder="1" applyAlignment="1">
      <alignment horizontal="center" vertical="center" wrapText="1"/>
    </xf>
    <xf numFmtId="187" fontId="9" fillId="2" borderId="2" xfId="2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187" fontId="9" fillId="2" borderId="7" xfId="2" applyFont="1" applyFill="1" applyBorder="1" applyAlignment="1">
      <alignment horizontal="center" vertical="center" wrapText="1"/>
    </xf>
    <xf numFmtId="187" fontId="9" fillId="2" borderId="2" xfId="2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187" fontId="9" fillId="2" borderId="7" xfId="2" applyFont="1" applyFill="1" applyBorder="1" applyAlignment="1">
      <alignment horizontal="center" vertical="center" wrapText="1"/>
    </xf>
    <xf numFmtId="0" fontId="15" fillId="0" borderId="0" xfId="0" applyFont="1" applyFill="1"/>
    <xf numFmtId="188" fontId="8" fillId="0" borderId="2" xfId="4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/>
    </xf>
    <xf numFmtId="2" fontId="8" fillId="0" borderId="2" xfId="4" applyNumberFormat="1" applyFont="1" applyFill="1" applyBorder="1" applyAlignment="1">
      <alignment horizontal="center"/>
    </xf>
    <xf numFmtId="0" fontId="15" fillId="0" borderId="0" xfId="0" applyFont="1"/>
    <xf numFmtId="0" fontId="8" fillId="0" borderId="2" xfId="4" applyFont="1" applyBorder="1" applyAlignment="1">
      <alignment horizontal="center"/>
    </xf>
    <xf numFmtId="2" fontId="8" fillId="0" borderId="2" xfId="4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88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88" fontId="8" fillId="0" borderId="2" xfId="4" applyNumberFormat="1" applyFont="1" applyBorder="1" applyAlignment="1">
      <alignment horizontal="center"/>
    </xf>
    <xf numFmtId="188" fontId="7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/>
    </xf>
    <xf numFmtId="1" fontId="9" fillId="0" borderId="2" xfId="2" applyNumberFormat="1" applyFont="1" applyFill="1" applyBorder="1" applyAlignment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 wrapText="1"/>
    </xf>
    <xf numFmtId="188" fontId="8" fillId="0" borderId="3" xfId="0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88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87" fontId="9" fillId="2" borderId="2" xfId="2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188" fontId="9" fillId="2" borderId="2" xfId="1" applyNumberFormat="1" applyFont="1" applyFill="1" applyBorder="1" applyAlignment="1">
      <alignment horizontal="center" vertical="center" wrapText="1"/>
    </xf>
    <xf numFmtId="189" fontId="9" fillId="2" borderId="2" xfId="1" applyNumberFormat="1" applyFont="1" applyFill="1" applyBorder="1" applyAlignment="1">
      <alignment horizontal="center" vertical="center" wrapText="1"/>
    </xf>
    <xf numFmtId="187" fontId="9" fillId="2" borderId="2" xfId="2" applyFont="1" applyFill="1" applyBorder="1" applyAlignment="1">
      <alignment horizontal="center" vertical="center" wrapText="1"/>
    </xf>
    <xf numFmtId="188" fontId="9" fillId="2" borderId="1" xfId="2" applyNumberFormat="1" applyFont="1" applyFill="1" applyBorder="1" applyAlignment="1">
      <alignment horizontal="center" vertical="center" wrapText="1"/>
    </xf>
    <xf numFmtId="188" fontId="9" fillId="2" borderId="3" xfId="2" applyNumberFormat="1" applyFont="1" applyFill="1" applyBorder="1" applyAlignment="1">
      <alignment horizontal="center" vertical="center" wrapText="1"/>
    </xf>
    <xf numFmtId="187" fontId="9" fillId="2" borderId="1" xfId="2" applyFont="1" applyFill="1" applyBorder="1" applyAlignment="1">
      <alignment horizontal="center" vertical="center" wrapText="1"/>
    </xf>
    <xf numFmtId="187" fontId="9" fillId="2" borderId="3" xfId="2" applyFont="1" applyFill="1" applyBorder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88" fontId="9" fillId="2" borderId="1" xfId="1" applyNumberFormat="1" applyFont="1" applyFill="1" applyBorder="1" applyAlignment="1">
      <alignment horizontal="center" vertical="center" wrapText="1"/>
    </xf>
    <xf numFmtId="188" fontId="9" fillId="2" borderId="3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8" fillId="0" borderId="2" xfId="4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4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89" fontId="9" fillId="2" borderId="1" xfId="1" applyNumberFormat="1" applyFont="1" applyFill="1" applyBorder="1" applyAlignment="1">
      <alignment horizontal="center" vertical="center" wrapText="1"/>
    </xf>
    <xf numFmtId="189" fontId="9" fillId="2" borderId="3" xfId="1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center" vertical="center" wrapText="1"/>
    </xf>
  </cellXfs>
  <cellStyles count="3305">
    <cellStyle name="Comma 2" xfId="2"/>
    <cellStyle name="Comma 2 10" xfId="1933"/>
    <cellStyle name="Comma 2 10 2" xfId="2559"/>
    <cellStyle name="Comma 2 10 2 2" xfId="3274"/>
    <cellStyle name="Comma 2 10 3" xfId="3014"/>
    <cellStyle name="Comma 2 10 4" xfId="2946"/>
    <cellStyle name="Comma 2 11" xfId="1934"/>
    <cellStyle name="Comma 2 11 2" xfId="2560"/>
    <cellStyle name="Comma 2 11 2 2" xfId="3275"/>
    <cellStyle name="Comma 2 11 3" xfId="3015"/>
    <cellStyle name="Comma 2 11 4" xfId="2947"/>
    <cellStyle name="Comma 2 12" xfId="1935"/>
    <cellStyle name="Comma 2 12 2" xfId="2561"/>
    <cellStyle name="Comma 2 12 2 2" xfId="3276"/>
    <cellStyle name="Comma 2 12 3" xfId="3016"/>
    <cellStyle name="Comma 2 12 4" xfId="2948"/>
    <cellStyle name="Comma 2 13" xfId="1936"/>
    <cellStyle name="Comma 2 13 2" xfId="2562"/>
    <cellStyle name="Comma 2 13 2 2" xfId="3277"/>
    <cellStyle name="Comma 2 13 3" xfId="3017"/>
    <cellStyle name="Comma 2 13 4" xfId="2949"/>
    <cellStyle name="Comma 2 14" xfId="1937"/>
    <cellStyle name="Comma 2 14 2" xfId="2563"/>
    <cellStyle name="Comma 2 14 2 2" xfId="3278"/>
    <cellStyle name="Comma 2 14 3" xfId="3018"/>
    <cellStyle name="Comma 2 14 4" xfId="2950"/>
    <cellStyle name="Comma 2 15" xfId="1938"/>
    <cellStyle name="Comma 2 15 2" xfId="2564"/>
    <cellStyle name="Comma 2 15 2 2" xfId="3279"/>
    <cellStyle name="Comma 2 15 3" xfId="3019"/>
    <cellStyle name="Comma 2 15 4" xfId="2951"/>
    <cellStyle name="Comma 2 16" xfId="1939"/>
    <cellStyle name="Comma 2 16 2" xfId="2565"/>
    <cellStyle name="Comma 2 16 2 2" xfId="3280"/>
    <cellStyle name="Comma 2 16 3" xfId="3020"/>
    <cellStyle name="Comma 2 16 4" xfId="2952"/>
    <cellStyle name="Comma 2 17" xfId="1940"/>
    <cellStyle name="Comma 2 17 2" xfId="2566"/>
    <cellStyle name="Comma 2 17 2 2" xfId="3281"/>
    <cellStyle name="Comma 2 17 3" xfId="3021"/>
    <cellStyle name="Comma 2 17 4" xfId="2953"/>
    <cellStyle name="Comma 2 18" xfId="1941"/>
    <cellStyle name="Comma 2 18 2" xfId="2567"/>
    <cellStyle name="Comma 2 18 2 2" xfId="3282"/>
    <cellStyle name="Comma 2 18 3" xfId="3022"/>
    <cellStyle name="Comma 2 18 4" xfId="2954"/>
    <cellStyle name="Comma 2 19" xfId="1942"/>
    <cellStyle name="Comma 2 19 2" xfId="2568"/>
    <cellStyle name="Comma 2 19 2 2" xfId="3283"/>
    <cellStyle name="Comma 2 19 3" xfId="3023"/>
    <cellStyle name="Comma 2 19 4" xfId="2955"/>
    <cellStyle name="Comma 2 2" xfId="13"/>
    <cellStyle name="Comma 2 2 2" xfId="33"/>
    <cellStyle name="Comma 2 2 2 2" xfId="2624"/>
    <cellStyle name="Comma 2 2 2 2 2" xfId="3289"/>
    <cellStyle name="Comma 2 2 2 3" xfId="3025"/>
    <cellStyle name="Comma 2 2 2 4" xfId="3011"/>
    <cellStyle name="Comma 2 2 3" xfId="2236"/>
    <cellStyle name="Comma 2 2 3 2" xfId="3265"/>
    <cellStyle name="Comma 2 2 4" xfId="2281"/>
    <cellStyle name="Comma 2 2 4 2" xfId="3024"/>
    <cellStyle name="Comma 2 2 5" xfId="2666"/>
    <cellStyle name="Comma 2 2 6" xfId="3294"/>
    <cellStyle name="Comma 2 20" xfId="1944"/>
    <cellStyle name="Comma 2 20 2" xfId="2569"/>
    <cellStyle name="Comma 2 20 2 2" xfId="3284"/>
    <cellStyle name="Comma 2 20 3" xfId="3026"/>
    <cellStyle name="Comma 2 20 4" xfId="2956"/>
    <cellStyle name="Comma 2 21" xfId="1945"/>
    <cellStyle name="Comma 2 21 2" xfId="2570"/>
    <cellStyle name="Comma 2 21 2 2" xfId="3285"/>
    <cellStyle name="Comma 2 21 3" xfId="3027"/>
    <cellStyle name="Comma 2 21 4" xfId="2957"/>
    <cellStyle name="Comma 2 22" xfId="1946"/>
    <cellStyle name="Comma 2 22 2" xfId="2571"/>
    <cellStyle name="Comma 2 22 2 2" xfId="3286"/>
    <cellStyle name="Comma 2 22 3" xfId="3028"/>
    <cellStyle name="Comma 2 22 4" xfId="2958"/>
    <cellStyle name="Comma 2 23" xfId="1947"/>
    <cellStyle name="Comma 2 23 2" xfId="2572"/>
    <cellStyle name="Comma 2 23 2 2" xfId="3287"/>
    <cellStyle name="Comma 2 23 3" xfId="3029"/>
    <cellStyle name="Comma 2 23 4" xfId="2959"/>
    <cellStyle name="Comma 2 24" xfId="1948"/>
    <cellStyle name="Comma 2 24 2" xfId="2573"/>
    <cellStyle name="Comma 2 24 2 2" xfId="3288"/>
    <cellStyle name="Comma 2 24 3" xfId="3030"/>
    <cellStyle name="Comma 2 24 4" xfId="2960"/>
    <cellStyle name="Comma 2 25" xfId="1932"/>
    <cellStyle name="Comma 2 26" xfId="2234"/>
    <cellStyle name="Comma 2 26 2" xfId="3262"/>
    <cellStyle name="Comma 2 27" xfId="2241"/>
    <cellStyle name="Comma 2 28" xfId="2244"/>
    <cellStyle name="Comma 2 29" xfId="2629"/>
    <cellStyle name="Comma 2 3" xfId="27"/>
    <cellStyle name="Comma 2 3 2" xfId="2321"/>
    <cellStyle name="Comma 2 3 2 2" xfId="3268"/>
    <cellStyle name="Comma 2 3 3" xfId="3031"/>
    <cellStyle name="Comma 2 3 4" xfId="2707"/>
    <cellStyle name="Comma 2 3 5" xfId="296"/>
    <cellStyle name="Comma 2 3 6" xfId="3304"/>
    <cellStyle name="Comma 2 30" xfId="34"/>
    <cellStyle name="Comma 2 4" xfId="290"/>
    <cellStyle name="Comma 2 4 2" xfId="2315"/>
    <cellStyle name="Comma 2 4 2 2" xfId="3267"/>
    <cellStyle name="Comma 2 4 3" xfId="3032"/>
    <cellStyle name="Comma 2 4 4" xfId="2701"/>
    <cellStyle name="Comma 2 5" xfId="690"/>
    <cellStyle name="Comma 2 5 2" xfId="2365"/>
    <cellStyle name="Comma 2 5 2 2" xfId="3271"/>
    <cellStyle name="Comma 2 5 3" xfId="3033"/>
    <cellStyle name="Comma 2 5 4" xfId="2751"/>
    <cellStyle name="Comma 2 6" xfId="289"/>
    <cellStyle name="Comma 2 6 2" xfId="2314"/>
    <cellStyle name="Comma 2 6 2 2" xfId="3266"/>
    <cellStyle name="Comma 2 6 3" xfId="3034"/>
    <cellStyle name="Comma 2 6 4" xfId="2700"/>
    <cellStyle name="Comma 2 7" xfId="687"/>
    <cellStyle name="Comma 2 7 2" xfId="2362"/>
    <cellStyle name="Comma 2 7 2 2" xfId="3270"/>
    <cellStyle name="Comma 2 7 3" xfId="3035"/>
    <cellStyle name="Comma 2 7 4" xfId="2748"/>
    <cellStyle name="Comma 2 8" xfId="1105"/>
    <cellStyle name="Comma 2 8 2" xfId="2431"/>
    <cellStyle name="Comma 2 8 2 2" xfId="3272"/>
    <cellStyle name="Comma 2 8 3" xfId="3036"/>
    <cellStyle name="Comma 2 8 4" xfId="2817"/>
    <cellStyle name="Comma 2 9" xfId="475"/>
    <cellStyle name="Comma 2 9 2" xfId="2324"/>
    <cellStyle name="Comma 2 9 2 2" xfId="3269"/>
    <cellStyle name="Comma 2 9 3" xfId="3037"/>
    <cellStyle name="Comma 2 9 4" xfId="2710"/>
    <cellStyle name="Comma 26" xfId="3038"/>
    <cellStyle name="Comma 3" xfId="26"/>
    <cellStyle name="Comma 3 2" xfId="29"/>
    <cellStyle name="Comma 3 2 2" xfId="3039"/>
    <cellStyle name="Comma 3 3" xfId="3273"/>
    <cellStyle name="Comma 3 4" xfId="2945"/>
    <cellStyle name="Comma 3 5" xfId="1929"/>
    <cellStyle name="Comma 3 6" xfId="3296"/>
    <cellStyle name="Comma 3 7" xfId="3303"/>
    <cellStyle name="Comma 3 8" xfId="3299"/>
    <cellStyle name="Comma 4" xfId="1931"/>
    <cellStyle name="Comma 4 2" xfId="3040"/>
    <cellStyle name="Comma 5" xfId="2279"/>
    <cellStyle name="Comma 5 2" xfId="3041"/>
    <cellStyle name="Comma 5 3" xfId="3264"/>
    <cellStyle name="Comma 6" xfId="255"/>
    <cellStyle name="Normal" xfId="0" builtinId="0"/>
    <cellStyle name="Normal 10" xfId="62"/>
    <cellStyle name="Normal 10 10" xfId="1954"/>
    <cellStyle name="Normal 10 11" xfId="3042"/>
    <cellStyle name="Normal 10 2" xfId="303"/>
    <cellStyle name="Normal 10 3" xfId="487"/>
    <cellStyle name="Normal 10 4" xfId="697"/>
    <cellStyle name="Normal 10 5" xfId="906"/>
    <cellStyle name="Normal 10 6" xfId="1115"/>
    <cellStyle name="Normal 10 7" xfId="1321"/>
    <cellStyle name="Normal 10 8" xfId="1528"/>
    <cellStyle name="Normal 10 9" xfId="1730"/>
    <cellStyle name="Normal 100" xfId="3"/>
    <cellStyle name="Normal 101" xfId="1957"/>
    <cellStyle name="Normal 101 2" xfId="3043"/>
    <cellStyle name="Normal 102" xfId="58"/>
    <cellStyle name="Normal 103" xfId="1959"/>
    <cellStyle name="Normal 103 2" xfId="3044"/>
    <cellStyle name="Normal 104" xfId="1960"/>
    <cellStyle name="Normal 104 2" xfId="3045"/>
    <cellStyle name="Normal 105" xfId="1961"/>
    <cellStyle name="Normal 105 2" xfId="3046"/>
    <cellStyle name="Normal 106" xfId="5"/>
    <cellStyle name="Normal 106 2" xfId="2626"/>
    <cellStyle name="Normal 106 3" xfId="3013"/>
    <cellStyle name="Normal 107" xfId="4"/>
    <cellStyle name="Normal 107 2" xfId="2243"/>
    <cellStyle name="Normal 107 3" xfId="2232"/>
    <cellStyle name="Normal 108" xfId="2239"/>
    <cellStyle name="Normal 109" xfId="2627"/>
    <cellStyle name="Normal 11" xfId="2231"/>
    <cellStyle name="Normal 11 2" xfId="2625"/>
    <cellStyle name="Normal 11 2 2" xfId="3047"/>
    <cellStyle name="Normal 11 3" xfId="3012"/>
    <cellStyle name="Normal 110" xfId="11"/>
    <cellStyle name="Normal 111" xfId="3292"/>
    <cellStyle name="Normal 112" xfId="35"/>
    <cellStyle name="Normal 112 10" xfId="1965"/>
    <cellStyle name="Normal 112 10 2" xfId="2578"/>
    <cellStyle name="Normal 112 10 3" xfId="2965"/>
    <cellStyle name="Normal 112 11" xfId="2630"/>
    <cellStyle name="Normal 112 2" xfId="8"/>
    <cellStyle name="Normal 112 2 2" xfId="2242"/>
    <cellStyle name="Normal 112 2 3" xfId="2667"/>
    <cellStyle name="Normal 112 3" xfId="295"/>
    <cellStyle name="Normal 112 3 2" xfId="2320"/>
    <cellStyle name="Normal 112 3 3" xfId="2706"/>
    <cellStyle name="Normal 112 4" xfId="481"/>
    <cellStyle name="Normal 112 4 2" xfId="2330"/>
    <cellStyle name="Normal 112 4 3" xfId="2716"/>
    <cellStyle name="Normal 112 5" xfId="689"/>
    <cellStyle name="Normal 112 5 2" xfId="2364"/>
    <cellStyle name="Normal 112 5 3" xfId="2750"/>
    <cellStyle name="Normal 112 6" xfId="901"/>
    <cellStyle name="Normal 112 6 2" xfId="2401"/>
    <cellStyle name="Normal 112 6 3" xfId="2787"/>
    <cellStyle name="Normal 112 7" xfId="1109"/>
    <cellStyle name="Normal 112 7 2" xfId="2435"/>
    <cellStyle name="Normal 112 7 3" xfId="2821"/>
    <cellStyle name="Normal 112 8" xfId="1110"/>
    <cellStyle name="Normal 112 8 2" xfId="2436"/>
    <cellStyle name="Normal 112 8 3" xfId="2822"/>
    <cellStyle name="Normal 112 9" xfId="1524"/>
    <cellStyle name="Normal 112 9 2" xfId="2501"/>
    <cellStyle name="Normal 112 9 3" xfId="2887"/>
    <cellStyle name="Normal 113" xfId="36"/>
    <cellStyle name="Normal 113 10" xfId="1964"/>
    <cellStyle name="Normal 113 10 2" xfId="2577"/>
    <cellStyle name="Normal 113 10 3" xfId="2964"/>
    <cellStyle name="Normal 113 11" xfId="2246"/>
    <cellStyle name="Normal 113 12" xfId="2631"/>
    <cellStyle name="Normal 113 2" xfId="16"/>
    <cellStyle name="Normal 113 2 2" xfId="2282"/>
    <cellStyle name="Normal 113 2 3" xfId="2668"/>
    <cellStyle name="Normal 113 3" xfId="294"/>
    <cellStyle name="Normal 113 3 2" xfId="2319"/>
    <cellStyle name="Normal 113 3 3" xfId="2705"/>
    <cellStyle name="Normal 113 4" xfId="480"/>
    <cellStyle name="Normal 113 4 2" xfId="2329"/>
    <cellStyle name="Normal 113 4 3" xfId="2715"/>
    <cellStyle name="Normal 113 5" xfId="298"/>
    <cellStyle name="Normal 113 5 2" xfId="2323"/>
    <cellStyle name="Normal 113 5 3" xfId="2709"/>
    <cellStyle name="Normal 113 6" xfId="900"/>
    <cellStyle name="Normal 113 6 2" xfId="2400"/>
    <cellStyle name="Normal 113 6 3" xfId="2786"/>
    <cellStyle name="Normal 113 7" xfId="1108"/>
    <cellStyle name="Normal 113 7 2" xfId="2434"/>
    <cellStyle name="Normal 113 7 3" xfId="2820"/>
    <cellStyle name="Normal 113 8" xfId="1111"/>
    <cellStyle name="Normal 113 8 2" xfId="2437"/>
    <cellStyle name="Normal 113 8 3" xfId="2823"/>
    <cellStyle name="Normal 113 9" xfId="1523"/>
    <cellStyle name="Normal 113 9 2" xfId="2500"/>
    <cellStyle name="Normal 113 9 3" xfId="2886"/>
    <cellStyle name="Normal 114" xfId="37"/>
    <cellStyle name="Normal 114 10" xfId="1963"/>
    <cellStyle name="Normal 114 10 2" xfId="2576"/>
    <cellStyle name="Normal 114 10 3" xfId="2963"/>
    <cellStyle name="Normal 114 11" xfId="2247"/>
    <cellStyle name="Normal 114 12" xfId="2632"/>
    <cellStyle name="Normal 114 2" xfId="19"/>
    <cellStyle name="Normal 114 2 2" xfId="2283"/>
    <cellStyle name="Normal 114 2 3" xfId="2669"/>
    <cellStyle name="Normal 114 3" xfId="293"/>
    <cellStyle name="Normal 114 3 2" xfId="2318"/>
    <cellStyle name="Normal 114 3 3" xfId="2704"/>
    <cellStyle name="Normal 114 4" xfId="479"/>
    <cellStyle name="Normal 114 4 2" xfId="2328"/>
    <cellStyle name="Normal 114 4 3" xfId="2714"/>
    <cellStyle name="Normal 114 5" xfId="482"/>
    <cellStyle name="Normal 114 5 2" xfId="2331"/>
    <cellStyle name="Normal 114 5 3" xfId="2717"/>
    <cellStyle name="Normal 114 6" xfId="899"/>
    <cellStyle name="Normal 114 6 2" xfId="2399"/>
    <cellStyle name="Normal 114 6 3" xfId="2785"/>
    <cellStyle name="Normal 114 7" xfId="1107"/>
    <cellStyle name="Normal 114 7 2" xfId="2433"/>
    <cellStyle name="Normal 114 7 3" xfId="2819"/>
    <cellStyle name="Normal 114 8" xfId="1176"/>
    <cellStyle name="Normal 114 8 2" xfId="2442"/>
    <cellStyle name="Normal 114 8 3" xfId="2828"/>
    <cellStyle name="Normal 114 9" xfId="1522"/>
    <cellStyle name="Normal 114 9 2" xfId="2499"/>
    <cellStyle name="Normal 114 9 3" xfId="2885"/>
    <cellStyle name="Normal 115" xfId="38"/>
    <cellStyle name="Normal 115 10" xfId="1962"/>
    <cellStyle name="Normal 115 10 2" xfId="2575"/>
    <cellStyle name="Normal 115 10 3" xfId="2962"/>
    <cellStyle name="Normal 115 11" xfId="2245"/>
    <cellStyle name="Normal 115 12" xfId="2633"/>
    <cellStyle name="Normal 115 2" xfId="20"/>
    <cellStyle name="Normal 115 2 2" xfId="2284"/>
    <cellStyle name="Normal 115 2 3" xfId="2670"/>
    <cellStyle name="Normal 115 3" xfId="292"/>
    <cellStyle name="Normal 115 3 2" xfId="2317"/>
    <cellStyle name="Normal 115 3 3" xfId="2703"/>
    <cellStyle name="Normal 115 4" xfId="478"/>
    <cellStyle name="Normal 115 4 2" xfId="2327"/>
    <cellStyle name="Normal 115 4 3" xfId="2713"/>
    <cellStyle name="Normal 115 5" xfId="483"/>
    <cellStyle name="Normal 115 5 2" xfId="2332"/>
    <cellStyle name="Normal 115 5 3" xfId="2718"/>
    <cellStyle name="Normal 115 6" xfId="898"/>
    <cellStyle name="Normal 115 6 2" xfId="2398"/>
    <cellStyle name="Normal 115 6 3" xfId="2784"/>
    <cellStyle name="Normal 115 7" xfId="476"/>
    <cellStyle name="Normal 115 7 2" xfId="2325"/>
    <cellStyle name="Normal 115 7 3" xfId="2711"/>
    <cellStyle name="Normal 115 8" xfId="692"/>
    <cellStyle name="Normal 115 8 2" xfId="2367"/>
    <cellStyle name="Normal 115 8 3" xfId="2753"/>
    <cellStyle name="Normal 115 9" xfId="1521"/>
    <cellStyle name="Normal 115 9 2" xfId="2498"/>
    <cellStyle name="Normal 115 9 3" xfId="2884"/>
    <cellStyle name="Normal 116" xfId="39"/>
    <cellStyle name="Normal 116 10" xfId="1958"/>
    <cellStyle name="Normal 116 10 2" xfId="2574"/>
    <cellStyle name="Normal 116 10 3" xfId="2961"/>
    <cellStyle name="Normal 116 11" xfId="2248"/>
    <cellStyle name="Normal 116 12" xfId="2634"/>
    <cellStyle name="Normal 116 2" xfId="15"/>
    <cellStyle name="Normal 116 2 2" xfId="2285"/>
    <cellStyle name="Normal 116 2 3" xfId="2671"/>
    <cellStyle name="Normal 116 3" xfId="291"/>
    <cellStyle name="Normal 116 3 2" xfId="2316"/>
    <cellStyle name="Normal 116 3 3" xfId="2702"/>
    <cellStyle name="Normal 116 4" xfId="477"/>
    <cellStyle name="Normal 116 4 2" xfId="2326"/>
    <cellStyle name="Normal 116 4 3" xfId="2712"/>
    <cellStyle name="Normal 116 5" xfId="548"/>
    <cellStyle name="Normal 116 5 2" xfId="2337"/>
    <cellStyle name="Normal 116 5 3" xfId="2723"/>
    <cellStyle name="Normal 116 6" xfId="897"/>
    <cellStyle name="Normal 116 6 2" xfId="2397"/>
    <cellStyle name="Normal 116 6 3" xfId="2783"/>
    <cellStyle name="Normal 116 7" xfId="902"/>
    <cellStyle name="Normal 116 7 2" xfId="2402"/>
    <cellStyle name="Normal 116 7 3" xfId="2788"/>
    <cellStyle name="Normal 116 8" xfId="758"/>
    <cellStyle name="Normal 116 8 2" xfId="2372"/>
    <cellStyle name="Normal 116 8 3" xfId="2758"/>
    <cellStyle name="Normal 116 9" xfId="1520"/>
    <cellStyle name="Normal 116 9 2" xfId="2497"/>
    <cellStyle name="Normal 116 9 3" xfId="2883"/>
    <cellStyle name="Normal 12" xfId="1966"/>
    <cellStyle name="Normal 12 2" xfId="3048"/>
    <cellStyle name="Normal 13" xfId="63"/>
    <cellStyle name="Normal 13 10" xfId="1953"/>
    <cellStyle name="Normal 13 11" xfId="3049"/>
    <cellStyle name="Normal 13 2" xfId="304"/>
    <cellStyle name="Normal 13 3" xfId="488"/>
    <cellStyle name="Normal 13 4" xfId="698"/>
    <cellStyle name="Normal 13 5" xfId="907"/>
    <cellStyle name="Normal 13 6" xfId="1116"/>
    <cellStyle name="Normal 13 7" xfId="1322"/>
    <cellStyle name="Normal 13 8" xfId="1529"/>
    <cellStyle name="Normal 13 9" xfId="1731"/>
    <cellStyle name="Normal 14" xfId="64"/>
    <cellStyle name="Normal 14 10" xfId="1952"/>
    <cellStyle name="Normal 14 11" xfId="3050"/>
    <cellStyle name="Normal 14 2" xfId="305"/>
    <cellStyle name="Normal 14 3" xfId="489"/>
    <cellStyle name="Normal 14 4" xfId="699"/>
    <cellStyle name="Normal 14 5" xfId="908"/>
    <cellStyle name="Normal 14 6" xfId="1117"/>
    <cellStyle name="Normal 14 7" xfId="1323"/>
    <cellStyle name="Normal 14 8" xfId="1530"/>
    <cellStyle name="Normal 14 9" xfId="1732"/>
    <cellStyle name="Normal 15" xfId="9"/>
    <cellStyle name="Normal 15 10" xfId="1951"/>
    <cellStyle name="Normal 15 11" xfId="3051"/>
    <cellStyle name="Normal 15 2" xfId="306"/>
    <cellStyle name="Normal 15 3" xfId="490"/>
    <cellStyle name="Normal 15 4" xfId="700"/>
    <cellStyle name="Normal 15 5" xfId="909"/>
    <cellStyle name="Normal 15 6" xfId="1118"/>
    <cellStyle name="Normal 15 7" xfId="1324"/>
    <cellStyle name="Normal 15 8" xfId="1531"/>
    <cellStyle name="Normal 15 9" xfId="1733"/>
    <cellStyle name="Normal 16" xfId="65"/>
    <cellStyle name="Normal 16 10" xfId="1950"/>
    <cellStyle name="Normal 16 11" xfId="3052"/>
    <cellStyle name="Normal 16 2" xfId="307"/>
    <cellStyle name="Normal 16 3" xfId="491"/>
    <cellStyle name="Normal 16 4" xfId="701"/>
    <cellStyle name="Normal 16 5" xfId="910"/>
    <cellStyle name="Normal 16 6" xfId="1119"/>
    <cellStyle name="Normal 16 7" xfId="1325"/>
    <cellStyle name="Normal 16 8" xfId="1532"/>
    <cellStyle name="Normal 16 9" xfId="1734"/>
    <cellStyle name="Normal 17" xfId="66"/>
    <cellStyle name="Normal 17 10" xfId="1949"/>
    <cellStyle name="Normal 17 11" xfId="3053"/>
    <cellStyle name="Normal 17 2" xfId="308"/>
    <cellStyle name="Normal 17 3" xfId="492"/>
    <cellStyle name="Normal 17 4" xfId="702"/>
    <cellStyle name="Normal 17 5" xfId="911"/>
    <cellStyle name="Normal 17 6" xfId="1120"/>
    <cellStyle name="Normal 17 7" xfId="1326"/>
    <cellStyle name="Normal 17 8" xfId="1533"/>
    <cellStyle name="Normal 17 9" xfId="1735"/>
    <cellStyle name="Normal 18" xfId="67"/>
    <cellStyle name="Normal 18 10" xfId="1943"/>
    <cellStyle name="Normal 18 11" xfId="3054"/>
    <cellStyle name="Normal 18 2" xfId="309"/>
    <cellStyle name="Normal 18 3" xfId="493"/>
    <cellStyle name="Normal 18 4" xfId="703"/>
    <cellStyle name="Normal 18 5" xfId="912"/>
    <cellStyle name="Normal 18 6" xfId="1121"/>
    <cellStyle name="Normal 18 7" xfId="1327"/>
    <cellStyle name="Normal 18 8" xfId="1534"/>
    <cellStyle name="Normal 18 9" xfId="1736"/>
    <cellStyle name="Normal 19" xfId="68"/>
    <cellStyle name="Normal 19 10" xfId="2038"/>
    <cellStyle name="Normal 19 11" xfId="3055"/>
    <cellStyle name="Normal 19 2" xfId="310"/>
    <cellStyle name="Normal 19 3" xfId="494"/>
    <cellStyle name="Normal 19 4" xfId="704"/>
    <cellStyle name="Normal 19 5" xfId="913"/>
    <cellStyle name="Normal 19 6" xfId="1122"/>
    <cellStyle name="Normal 19 7" xfId="1328"/>
    <cellStyle name="Normal 19 8" xfId="1535"/>
    <cellStyle name="Normal 19 9" xfId="1737"/>
    <cellStyle name="Normal 2" xfId="1"/>
    <cellStyle name="Normal 2 10" xfId="12"/>
    <cellStyle name="Normal 2 10 2" xfId="2230"/>
    <cellStyle name="Normal 2 10 2 2" xfId="2238"/>
    <cellStyle name="Normal 2 10 2 3" xfId="2623"/>
    <cellStyle name="Normal 2 10 2 4" xfId="3010"/>
    <cellStyle name="Normal 2 10 3" xfId="2235"/>
    <cellStyle name="Normal 2 10 4" xfId="2530"/>
    <cellStyle name="Normal 2 10 5" xfId="2916"/>
    <cellStyle name="Normal 2 11" xfId="1968"/>
    <cellStyle name="Normal 2 11 2" xfId="2579"/>
    <cellStyle name="Normal 2 11 3" xfId="2966"/>
    <cellStyle name="Normal 2 12" xfId="1969"/>
    <cellStyle name="Normal 2 12 2" xfId="2580"/>
    <cellStyle name="Normal 2 12 3" xfId="2967"/>
    <cellStyle name="Normal 2 13" xfId="1970"/>
    <cellStyle name="Normal 2 13 2" xfId="2581"/>
    <cellStyle name="Normal 2 13 3" xfId="2968"/>
    <cellStyle name="Normal 2 14" xfId="1971"/>
    <cellStyle name="Normal 2 14 2" xfId="2582"/>
    <cellStyle name="Normal 2 14 3" xfId="2969"/>
    <cellStyle name="Normal 2 15" xfId="1972"/>
    <cellStyle name="Normal 2 15 2" xfId="2583"/>
    <cellStyle name="Normal 2 15 3" xfId="2970"/>
    <cellStyle name="Normal 2 16" xfId="1973"/>
    <cellStyle name="Normal 2 16 2" xfId="2584"/>
    <cellStyle name="Normal 2 16 3" xfId="2971"/>
    <cellStyle name="Normal 2 17" xfId="1974"/>
    <cellStyle name="Normal 2 17 2" xfId="2585"/>
    <cellStyle name="Normal 2 17 3" xfId="2972"/>
    <cellStyle name="Normal 2 18" xfId="1975"/>
    <cellStyle name="Normal 2 18 2" xfId="2586"/>
    <cellStyle name="Normal 2 18 3" xfId="2973"/>
    <cellStyle name="Normal 2 19" xfId="1976"/>
    <cellStyle name="Normal 2 19 2" xfId="2587"/>
    <cellStyle name="Normal 2 19 3" xfId="2974"/>
    <cellStyle name="Normal 2 2" xfId="30"/>
    <cellStyle name="Normal 2 2 10" xfId="1978"/>
    <cellStyle name="Normal 2 2 11" xfId="1979"/>
    <cellStyle name="Normal 2 2 12" xfId="1980"/>
    <cellStyle name="Normal 2 2 13" xfId="1981"/>
    <cellStyle name="Normal 2 2 14" xfId="1982"/>
    <cellStyle name="Normal 2 2 15" xfId="1983"/>
    <cellStyle name="Normal 2 2 16" xfId="1984"/>
    <cellStyle name="Normal 2 2 17" xfId="1985"/>
    <cellStyle name="Normal 2 2 18" xfId="1986"/>
    <cellStyle name="Normal 2 2 19" xfId="1987"/>
    <cellStyle name="Normal 2 2 2" xfId="1988"/>
    <cellStyle name="Normal 2 2 20" xfId="1989"/>
    <cellStyle name="Normal 2 2 21" xfId="1990"/>
    <cellStyle name="Normal 2 2 22" xfId="1991"/>
    <cellStyle name="Normal 2 2 23" xfId="1992"/>
    <cellStyle name="Normal 2 2 24" xfId="1993"/>
    <cellStyle name="Normal 2 2 25" xfId="1977"/>
    <cellStyle name="Normal 2 2 25 2" xfId="2588"/>
    <cellStyle name="Normal 2 2 25 3" xfId="2975"/>
    <cellStyle name="Normal 2 2 26" xfId="115"/>
    <cellStyle name="Normal 2 2 27" xfId="3301"/>
    <cellStyle name="Normal 2 2 3" xfId="1994"/>
    <cellStyle name="Normal 2 2 4" xfId="1995"/>
    <cellStyle name="Normal 2 2 5" xfId="1996"/>
    <cellStyle name="Normal 2 2 6" xfId="1997"/>
    <cellStyle name="Normal 2 2 7" xfId="1998"/>
    <cellStyle name="Normal 2 2 8" xfId="1999"/>
    <cellStyle name="Normal 2 2 9" xfId="2000"/>
    <cellStyle name="Normal 2 20" xfId="2001"/>
    <cellStyle name="Normal 2 20 2" xfId="2589"/>
    <cellStyle name="Normal 2 20 3" xfId="2976"/>
    <cellStyle name="Normal 2 21" xfId="2002"/>
    <cellStyle name="Normal 2 21 2" xfId="2590"/>
    <cellStyle name="Normal 2 21 3" xfId="2977"/>
    <cellStyle name="Normal 2 22" xfId="2003"/>
    <cellStyle name="Normal 2 22 2" xfId="2591"/>
    <cellStyle name="Normal 2 22 3" xfId="2978"/>
    <cellStyle name="Normal 2 23" xfId="2004"/>
    <cellStyle name="Normal 2 23 2" xfId="2592"/>
    <cellStyle name="Normal 2 23 3" xfId="2979"/>
    <cellStyle name="Normal 2 24" xfId="2005"/>
    <cellStyle name="Normal 2 24 2" xfId="2593"/>
    <cellStyle name="Normal 2 24 3" xfId="2980"/>
    <cellStyle name="Normal 2 25" xfId="1967"/>
    <cellStyle name="Normal 2 26" xfId="2233"/>
    <cellStyle name="Normal 2 27" xfId="2240"/>
    <cellStyle name="Normal 2 28" xfId="2628"/>
    <cellStyle name="Normal 2 29" xfId="3293"/>
    <cellStyle name="Normal 2 3" xfId="256"/>
    <cellStyle name="Normal 2 3 2" xfId="2280"/>
    <cellStyle name="Normal 2 3 3" xfId="2665"/>
    <cellStyle name="Normal 2 30" xfId="3298"/>
    <cellStyle name="Normal 2 31" xfId="3300"/>
    <cellStyle name="Normal 2 32" xfId="31"/>
    <cellStyle name="Normal 2 4" xfId="297"/>
    <cellStyle name="Normal 2 4 2" xfId="2322"/>
    <cellStyle name="Normal 2 4 3" xfId="2708"/>
    <cellStyle name="Normal 2 5" xfId="688"/>
    <cellStyle name="Normal 2 5 2" xfId="2363"/>
    <cellStyle name="Normal 2 5 3" xfId="2749"/>
    <cellStyle name="Normal 2 6" xfId="691"/>
    <cellStyle name="Normal 2 6 2" xfId="2366"/>
    <cellStyle name="Normal 2 6 3" xfId="2752"/>
    <cellStyle name="Normal 2 7" xfId="1106"/>
    <cellStyle name="Normal 2 7 2" xfId="2432"/>
    <cellStyle name="Normal 2 7 3" xfId="2818"/>
    <cellStyle name="Normal 2 8" xfId="1316"/>
    <cellStyle name="Normal 2 8 2" xfId="2467"/>
    <cellStyle name="Normal 2 8 3" xfId="2853"/>
    <cellStyle name="Normal 2 9" xfId="1317"/>
    <cellStyle name="Normal 2 9 2" xfId="2468"/>
    <cellStyle name="Normal 2 9 3" xfId="2854"/>
    <cellStyle name="Normal 20" xfId="69"/>
    <cellStyle name="Normal 20 10" xfId="2039"/>
    <cellStyle name="Normal 20 11" xfId="3056"/>
    <cellStyle name="Normal 20 2" xfId="311"/>
    <cellStyle name="Normal 20 3" xfId="495"/>
    <cellStyle name="Normal 20 4" xfId="705"/>
    <cellStyle name="Normal 20 5" xfId="914"/>
    <cellStyle name="Normal 20 6" xfId="1123"/>
    <cellStyle name="Normal 20 7" xfId="1329"/>
    <cellStyle name="Normal 20 8" xfId="1536"/>
    <cellStyle name="Normal 20 9" xfId="1738"/>
    <cellStyle name="Normal 21" xfId="70"/>
    <cellStyle name="Normal 21 10" xfId="2040"/>
    <cellStyle name="Normal 21 11" xfId="3057"/>
    <cellStyle name="Normal 21 2" xfId="312"/>
    <cellStyle name="Normal 21 3" xfId="496"/>
    <cellStyle name="Normal 21 4" xfId="706"/>
    <cellStyle name="Normal 21 5" xfId="915"/>
    <cellStyle name="Normal 21 6" xfId="1124"/>
    <cellStyle name="Normal 21 7" xfId="1330"/>
    <cellStyle name="Normal 21 8" xfId="1537"/>
    <cellStyle name="Normal 21 9" xfId="1739"/>
    <cellStyle name="Normal 22" xfId="71"/>
    <cellStyle name="Normal 22 10" xfId="2041"/>
    <cellStyle name="Normal 22 11" xfId="3058"/>
    <cellStyle name="Normal 22 2" xfId="313"/>
    <cellStyle name="Normal 22 3" xfId="497"/>
    <cellStyle name="Normal 22 4" xfId="707"/>
    <cellStyle name="Normal 22 5" xfId="916"/>
    <cellStyle name="Normal 22 6" xfId="1125"/>
    <cellStyle name="Normal 22 7" xfId="1331"/>
    <cellStyle name="Normal 22 8" xfId="1538"/>
    <cellStyle name="Normal 22 9" xfId="1740"/>
    <cellStyle name="Normal 23" xfId="2006"/>
    <cellStyle name="Normal 23 2" xfId="3059"/>
    <cellStyle name="Normal 24" xfId="10"/>
    <cellStyle name="Normal 24 10" xfId="2042"/>
    <cellStyle name="Normal 24 11" xfId="3060"/>
    <cellStyle name="Normal 24 2" xfId="314"/>
    <cellStyle name="Normal 24 3" xfId="498"/>
    <cellStyle name="Normal 24 4" xfId="708"/>
    <cellStyle name="Normal 24 5" xfId="917"/>
    <cellStyle name="Normal 24 6" xfId="1126"/>
    <cellStyle name="Normal 24 7" xfId="1332"/>
    <cellStyle name="Normal 24 8" xfId="1539"/>
    <cellStyle name="Normal 24 9" xfId="1741"/>
    <cellStyle name="Normal 25" xfId="72"/>
    <cellStyle name="Normal 25 10" xfId="2043"/>
    <cellStyle name="Normal 25 11" xfId="3061"/>
    <cellStyle name="Normal 25 2" xfId="315"/>
    <cellStyle name="Normal 25 3" xfId="499"/>
    <cellStyle name="Normal 25 4" xfId="709"/>
    <cellStyle name="Normal 25 5" xfId="918"/>
    <cellStyle name="Normal 25 6" xfId="1127"/>
    <cellStyle name="Normal 25 7" xfId="1333"/>
    <cellStyle name="Normal 25 8" xfId="1540"/>
    <cellStyle name="Normal 25 9" xfId="1742"/>
    <cellStyle name="Normal 26" xfId="73"/>
    <cellStyle name="Normal 26 10" xfId="2044"/>
    <cellStyle name="Normal 26 11" xfId="3062"/>
    <cellStyle name="Normal 26 2" xfId="316"/>
    <cellStyle name="Normal 26 3" xfId="500"/>
    <cellStyle name="Normal 26 4" xfId="710"/>
    <cellStyle name="Normal 26 5" xfId="919"/>
    <cellStyle name="Normal 26 6" xfId="1128"/>
    <cellStyle name="Normal 26 7" xfId="1334"/>
    <cellStyle name="Normal 26 8" xfId="1541"/>
    <cellStyle name="Normal 26 9" xfId="1743"/>
    <cellStyle name="Normal 27" xfId="74"/>
    <cellStyle name="Normal 27 10" xfId="2045"/>
    <cellStyle name="Normal 27 11" xfId="3063"/>
    <cellStyle name="Normal 27 2" xfId="317"/>
    <cellStyle name="Normal 27 3" xfId="501"/>
    <cellStyle name="Normal 27 4" xfId="711"/>
    <cellStyle name="Normal 27 5" xfId="920"/>
    <cellStyle name="Normal 27 6" xfId="1129"/>
    <cellStyle name="Normal 27 7" xfId="1335"/>
    <cellStyle name="Normal 27 8" xfId="1542"/>
    <cellStyle name="Normal 27 9" xfId="1744"/>
    <cellStyle name="Normal 28" xfId="75"/>
    <cellStyle name="Normal 28 10" xfId="2046"/>
    <cellStyle name="Normal 28 11" xfId="3064"/>
    <cellStyle name="Normal 28 2" xfId="318"/>
    <cellStyle name="Normal 28 3" xfId="502"/>
    <cellStyle name="Normal 28 4" xfId="712"/>
    <cellStyle name="Normal 28 5" xfId="921"/>
    <cellStyle name="Normal 28 6" xfId="1130"/>
    <cellStyle name="Normal 28 7" xfId="1336"/>
    <cellStyle name="Normal 28 8" xfId="1543"/>
    <cellStyle name="Normal 28 9" xfId="1745"/>
    <cellStyle name="Normal 29" xfId="76"/>
    <cellStyle name="Normal 29 10" xfId="2047"/>
    <cellStyle name="Normal 29 11" xfId="3065"/>
    <cellStyle name="Normal 29 2" xfId="319"/>
    <cellStyle name="Normal 29 3" xfId="503"/>
    <cellStyle name="Normal 29 4" xfId="713"/>
    <cellStyle name="Normal 29 5" xfId="922"/>
    <cellStyle name="Normal 29 6" xfId="1131"/>
    <cellStyle name="Normal 29 7" xfId="1337"/>
    <cellStyle name="Normal 29 8" xfId="1544"/>
    <cellStyle name="Normal 29 9" xfId="1746"/>
    <cellStyle name="Normal 3" xfId="14"/>
    <cellStyle name="Normal 3 10" xfId="2007"/>
    <cellStyle name="Normal 3 10 2" xfId="3066"/>
    <cellStyle name="Normal 3 11" xfId="2008"/>
    <cellStyle name="Normal 3 11 2" xfId="3067"/>
    <cellStyle name="Normal 3 12" xfId="2009"/>
    <cellStyle name="Normal 3 12 2" xfId="3068"/>
    <cellStyle name="Normal 3 13" xfId="2010"/>
    <cellStyle name="Normal 3 13 2" xfId="3069"/>
    <cellStyle name="Normal 3 14" xfId="2011"/>
    <cellStyle name="Normal 3 14 2" xfId="3070"/>
    <cellStyle name="Normal 3 15" xfId="2012"/>
    <cellStyle name="Normal 3 15 2" xfId="3071"/>
    <cellStyle name="Normal 3 16" xfId="2013"/>
    <cellStyle name="Normal 3 16 2" xfId="3072"/>
    <cellStyle name="Normal 3 17" xfId="2014"/>
    <cellStyle name="Normal 3 17 2" xfId="3073"/>
    <cellStyle name="Normal 3 18" xfId="2015"/>
    <cellStyle name="Normal 3 18 2" xfId="3074"/>
    <cellStyle name="Normal 3 19" xfId="2016"/>
    <cellStyle name="Normal 3 19 2" xfId="3075"/>
    <cellStyle name="Normal 3 2" xfId="28"/>
    <cellStyle name="Normal 3 2 2" xfId="3076"/>
    <cellStyle name="Normal 3 2 3" xfId="3291"/>
    <cellStyle name="Normal 3 2 4" xfId="285"/>
    <cellStyle name="Normal 3 20" xfId="2017"/>
    <cellStyle name="Normal 3 20 2" xfId="3077"/>
    <cellStyle name="Normal 3 21" xfId="2018"/>
    <cellStyle name="Normal 3 21 2" xfId="3078"/>
    <cellStyle name="Normal 3 22" xfId="2019"/>
    <cellStyle name="Normal 3 22 2" xfId="3079"/>
    <cellStyle name="Normal 3 23" xfId="2020"/>
    <cellStyle name="Normal 3 23 2" xfId="3080"/>
    <cellStyle name="Normal 3 24" xfId="2021"/>
    <cellStyle name="Normal 3 24 2" xfId="3081"/>
    <cellStyle name="Normal 3 25" xfId="3082"/>
    <cellStyle name="Normal 3 26" xfId="3290"/>
    <cellStyle name="Normal 3 27" xfId="3295"/>
    <cellStyle name="Normal 3 28" xfId="3297"/>
    <cellStyle name="Normal 3 3" xfId="288"/>
    <cellStyle name="Normal 3 3 2" xfId="3083"/>
    <cellStyle name="Normal 3 4" xfId="474"/>
    <cellStyle name="Normal 3 4 2" xfId="3084"/>
    <cellStyle name="Normal 3 5" xfId="286"/>
    <cellStyle name="Normal 3 5 2" xfId="3085"/>
    <cellStyle name="Normal 3 6" xfId="693"/>
    <cellStyle name="Normal 3 6 2" xfId="3086"/>
    <cellStyle name="Normal 3 7" xfId="287"/>
    <cellStyle name="Normal 3 7 2" xfId="3087"/>
    <cellStyle name="Normal 3 8" xfId="299"/>
    <cellStyle name="Normal 3 8 2" xfId="3088"/>
    <cellStyle name="Normal 3 9" xfId="1315"/>
    <cellStyle name="Normal 3 9 2" xfId="3089"/>
    <cellStyle name="Normal 30" xfId="77"/>
    <cellStyle name="Normal 30 10" xfId="2048"/>
    <cellStyle name="Normal 30 11" xfId="3090"/>
    <cellStyle name="Normal 30 2" xfId="320"/>
    <cellStyle name="Normal 30 3" xfId="504"/>
    <cellStyle name="Normal 30 4" xfId="714"/>
    <cellStyle name="Normal 30 5" xfId="923"/>
    <cellStyle name="Normal 30 6" xfId="1132"/>
    <cellStyle name="Normal 30 7" xfId="1338"/>
    <cellStyle name="Normal 30 8" xfId="1545"/>
    <cellStyle name="Normal 30 9" xfId="1747"/>
    <cellStyle name="Normal 31" xfId="78"/>
    <cellStyle name="Normal 31 10" xfId="2049"/>
    <cellStyle name="Normal 31 11" xfId="3091"/>
    <cellStyle name="Normal 31 2" xfId="321"/>
    <cellStyle name="Normal 31 3" xfId="505"/>
    <cellStyle name="Normal 31 4" xfId="715"/>
    <cellStyle name="Normal 31 5" xfId="924"/>
    <cellStyle name="Normal 31 6" xfId="1133"/>
    <cellStyle name="Normal 31 7" xfId="1339"/>
    <cellStyle name="Normal 31 8" xfId="1546"/>
    <cellStyle name="Normal 31 9" xfId="1748"/>
    <cellStyle name="Normal 32" xfId="79"/>
    <cellStyle name="Normal 32 10" xfId="2050"/>
    <cellStyle name="Normal 32 11" xfId="3092"/>
    <cellStyle name="Normal 32 2" xfId="322"/>
    <cellStyle name="Normal 32 3" xfId="506"/>
    <cellStyle name="Normal 32 4" xfId="716"/>
    <cellStyle name="Normal 32 5" xfId="925"/>
    <cellStyle name="Normal 32 6" xfId="1134"/>
    <cellStyle name="Normal 32 7" xfId="1340"/>
    <cellStyle name="Normal 32 8" xfId="1547"/>
    <cellStyle name="Normal 32 9" xfId="1749"/>
    <cellStyle name="Normal 33" xfId="80"/>
    <cellStyle name="Normal 33 10" xfId="2051"/>
    <cellStyle name="Normal 33 11" xfId="3093"/>
    <cellStyle name="Normal 33 2" xfId="323"/>
    <cellStyle name="Normal 33 3" xfId="507"/>
    <cellStyle name="Normal 33 4" xfId="717"/>
    <cellStyle name="Normal 33 5" xfId="926"/>
    <cellStyle name="Normal 33 6" xfId="1135"/>
    <cellStyle name="Normal 33 7" xfId="1341"/>
    <cellStyle name="Normal 33 8" xfId="1548"/>
    <cellStyle name="Normal 33 9" xfId="1750"/>
    <cellStyle name="Normal 34" xfId="81"/>
    <cellStyle name="Normal 34 10" xfId="2052"/>
    <cellStyle name="Normal 34 11" xfId="3094"/>
    <cellStyle name="Normal 34 2" xfId="324"/>
    <cellStyle name="Normal 34 3" xfId="508"/>
    <cellStyle name="Normal 34 4" xfId="718"/>
    <cellStyle name="Normal 34 5" xfId="927"/>
    <cellStyle name="Normal 34 6" xfId="1136"/>
    <cellStyle name="Normal 34 7" xfId="1342"/>
    <cellStyle name="Normal 34 8" xfId="1549"/>
    <cellStyle name="Normal 34 9" xfId="1751"/>
    <cellStyle name="Normal 35" xfId="2022"/>
    <cellStyle name="Normal 35 2" xfId="3095"/>
    <cellStyle name="Normal 36" xfId="82"/>
    <cellStyle name="Normal 36 10" xfId="2053"/>
    <cellStyle name="Normal 36 11" xfId="3096"/>
    <cellStyle name="Normal 36 2" xfId="325"/>
    <cellStyle name="Normal 36 3" xfId="509"/>
    <cellStyle name="Normal 36 4" xfId="719"/>
    <cellStyle name="Normal 36 5" xfId="928"/>
    <cellStyle name="Normal 36 6" xfId="1137"/>
    <cellStyle name="Normal 36 7" xfId="1343"/>
    <cellStyle name="Normal 36 8" xfId="1550"/>
    <cellStyle name="Normal 36 9" xfId="1752"/>
    <cellStyle name="Normal 37" xfId="83"/>
    <cellStyle name="Normal 37 10" xfId="2054"/>
    <cellStyle name="Normal 37 11" xfId="3097"/>
    <cellStyle name="Normal 37 2" xfId="326"/>
    <cellStyle name="Normal 37 3" xfId="510"/>
    <cellStyle name="Normal 37 4" xfId="720"/>
    <cellStyle name="Normal 37 5" xfId="929"/>
    <cellStyle name="Normal 37 6" xfId="1138"/>
    <cellStyle name="Normal 37 7" xfId="1344"/>
    <cellStyle name="Normal 37 8" xfId="1551"/>
    <cellStyle name="Normal 37 9" xfId="1753"/>
    <cellStyle name="Normal 38" xfId="84"/>
    <cellStyle name="Normal 38 10" xfId="2055"/>
    <cellStyle name="Normal 38 11" xfId="3098"/>
    <cellStyle name="Normal 38 2" xfId="327"/>
    <cellStyle name="Normal 38 3" xfId="511"/>
    <cellStyle name="Normal 38 4" xfId="721"/>
    <cellStyle name="Normal 38 5" xfId="930"/>
    <cellStyle name="Normal 38 6" xfId="1139"/>
    <cellStyle name="Normal 38 7" xfId="1345"/>
    <cellStyle name="Normal 38 8" xfId="1552"/>
    <cellStyle name="Normal 38 9" xfId="1754"/>
    <cellStyle name="Normal 39" xfId="85"/>
    <cellStyle name="Normal 39 10" xfId="2056"/>
    <cellStyle name="Normal 39 11" xfId="3099"/>
    <cellStyle name="Normal 39 2" xfId="328"/>
    <cellStyle name="Normal 39 3" xfId="512"/>
    <cellStyle name="Normal 39 4" xfId="722"/>
    <cellStyle name="Normal 39 5" xfId="931"/>
    <cellStyle name="Normal 39 6" xfId="1140"/>
    <cellStyle name="Normal 39 7" xfId="1346"/>
    <cellStyle name="Normal 39 8" xfId="1553"/>
    <cellStyle name="Normal 39 9" xfId="1755"/>
    <cellStyle name="Normal 4" xfId="40"/>
    <cellStyle name="Normal 4 2" xfId="114"/>
    <cellStyle name="Normal 4 2 10" xfId="2091"/>
    <cellStyle name="Normal 4 2 10 2" xfId="2597"/>
    <cellStyle name="Normal 4 2 10 3" xfId="2984"/>
    <cellStyle name="Normal 4 2 11" xfId="2252"/>
    <cellStyle name="Normal 4 2 12" xfId="2638"/>
    <cellStyle name="Normal 4 2 2" xfId="260"/>
    <cellStyle name="Normal 4 2 2 2" xfId="2289"/>
    <cellStyle name="Normal 4 2 2 3" xfId="2675"/>
    <cellStyle name="Normal 4 2 3" xfId="547"/>
    <cellStyle name="Normal 4 2 3 2" xfId="2336"/>
    <cellStyle name="Normal 4 2 3 3" xfId="2722"/>
    <cellStyle name="Normal 4 2 4" xfId="757"/>
    <cellStyle name="Normal 4 2 4 2" xfId="2371"/>
    <cellStyle name="Normal 4 2 4 3" xfId="2757"/>
    <cellStyle name="Normal 4 2 5" xfId="966"/>
    <cellStyle name="Normal 4 2 5 2" xfId="2406"/>
    <cellStyle name="Normal 4 2 5 3" xfId="2792"/>
    <cellStyle name="Normal 4 2 6" xfId="1175"/>
    <cellStyle name="Normal 4 2 6 2" xfId="2441"/>
    <cellStyle name="Normal 4 2 6 3" xfId="2827"/>
    <cellStyle name="Normal 4 2 7" xfId="1381"/>
    <cellStyle name="Normal 4 2 7 2" xfId="2472"/>
    <cellStyle name="Normal 4 2 7 3" xfId="2858"/>
    <cellStyle name="Normal 4 2 8" xfId="1588"/>
    <cellStyle name="Normal 4 2 8 2" xfId="2505"/>
    <cellStyle name="Normal 4 2 8 3" xfId="2891"/>
    <cellStyle name="Normal 4 2 9" xfId="1790"/>
    <cellStyle name="Normal 4 2 9 2" xfId="2534"/>
    <cellStyle name="Normal 4 2 9 3" xfId="2920"/>
    <cellStyle name="Normal 4 3" xfId="232"/>
    <cellStyle name="Normal 4 3 10" xfId="2209"/>
    <cellStyle name="Normal 4 3 10 2" xfId="2601"/>
    <cellStyle name="Normal 4 3 10 3" xfId="2988"/>
    <cellStyle name="Normal 4 3 11" xfId="2256"/>
    <cellStyle name="Normal 4 3 12" xfId="2642"/>
    <cellStyle name="Normal 4 3 2" xfId="264"/>
    <cellStyle name="Normal 4 3 2 2" xfId="2293"/>
    <cellStyle name="Normal 4 3 2 3" xfId="2679"/>
    <cellStyle name="Normal 4 3 3" xfId="666"/>
    <cellStyle name="Normal 4 3 3 2" xfId="2341"/>
    <cellStyle name="Normal 4 3 3 3" xfId="2727"/>
    <cellStyle name="Normal 4 3 4" xfId="876"/>
    <cellStyle name="Normal 4 3 4 2" xfId="2376"/>
    <cellStyle name="Normal 4 3 4 3" xfId="2762"/>
    <cellStyle name="Normal 4 3 5" xfId="1084"/>
    <cellStyle name="Normal 4 3 5 2" xfId="2410"/>
    <cellStyle name="Normal 4 3 5 3" xfId="2796"/>
    <cellStyle name="Normal 4 3 6" xfId="1294"/>
    <cellStyle name="Normal 4 3 6 2" xfId="2446"/>
    <cellStyle name="Normal 4 3 6 3" xfId="2832"/>
    <cellStyle name="Normal 4 3 7" xfId="1499"/>
    <cellStyle name="Normal 4 3 7 2" xfId="2476"/>
    <cellStyle name="Normal 4 3 7 3" xfId="2862"/>
    <cellStyle name="Normal 4 3 8" xfId="1706"/>
    <cellStyle name="Normal 4 3 8 2" xfId="2509"/>
    <cellStyle name="Normal 4 3 8 3" xfId="2895"/>
    <cellStyle name="Normal 4 3 9" xfId="1908"/>
    <cellStyle name="Normal 4 3 9 2" xfId="2538"/>
    <cellStyle name="Normal 4 3 9 3" xfId="2924"/>
    <cellStyle name="Normal 4 4" xfId="236"/>
    <cellStyle name="Normal 4 4 10" xfId="2213"/>
    <cellStyle name="Normal 4 4 10 2" xfId="2605"/>
    <cellStyle name="Normal 4 4 10 3" xfId="2992"/>
    <cellStyle name="Normal 4 4 11" xfId="2260"/>
    <cellStyle name="Normal 4 4 12" xfId="2646"/>
    <cellStyle name="Normal 4 4 2" xfId="268"/>
    <cellStyle name="Normal 4 4 2 2" xfId="2297"/>
    <cellStyle name="Normal 4 4 2 3" xfId="2683"/>
    <cellStyle name="Normal 4 4 3" xfId="670"/>
    <cellStyle name="Normal 4 4 3 2" xfId="2345"/>
    <cellStyle name="Normal 4 4 3 3" xfId="2731"/>
    <cellStyle name="Normal 4 4 4" xfId="880"/>
    <cellStyle name="Normal 4 4 4 2" xfId="2380"/>
    <cellStyle name="Normal 4 4 4 3" xfId="2766"/>
    <cellStyle name="Normal 4 4 5" xfId="1088"/>
    <cellStyle name="Normal 4 4 5 2" xfId="2414"/>
    <cellStyle name="Normal 4 4 5 3" xfId="2800"/>
    <cellStyle name="Normal 4 4 6" xfId="1298"/>
    <cellStyle name="Normal 4 4 6 2" xfId="2450"/>
    <cellStyle name="Normal 4 4 6 3" xfId="2836"/>
    <cellStyle name="Normal 4 4 7" xfId="1503"/>
    <cellStyle name="Normal 4 4 7 2" xfId="2480"/>
    <cellStyle name="Normal 4 4 7 3" xfId="2866"/>
    <cellStyle name="Normal 4 4 8" xfId="1710"/>
    <cellStyle name="Normal 4 4 8 2" xfId="2513"/>
    <cellStyle name="Normal 4 4 8 3" xfId="2899"/>
    <cellStyle name="Normal 4 4 9" xfId="1912"/>
    <cellStyle name="Normal 4 4 9 2" xfId="2542"/>
    <cellStyle name="Normal 4 4 9 3" xfId="2928"/>
    <cellStyle name="Normal 4 5" xfId="240"/>
    <cellStyle name="Normal 4 5 10" xfId="2217"/>
    <cellStyle name="Normal 4 5 10 2" xfId="2609"/>
    <cellStyle name="Normal 4 5 10 3" xfId="2996"/>
    <cellStyle name="Normal 4 5 11" xfId="2264"/>
    <cellStyle name="Normal 4 5 12" xfId="2650"/>
    <cellStyle name="Normal 4 5 2" xfId="272"/>
    <cellStyle name="Normal 4 5 2 2" xfId="2301"/>
    <cellStyle name="Normal 4 5 2 3" xfId="2687"/>
    <cellStyle name="Normal 4 5 3" xfId="674"/>
    <cellStyle name="Normal 4 5 3 2" xfId="2349"/>
    <cellStyle name="Normal 4 5 3 3" xfId="2735"/>
    <cellStyle name="Normal 4 5 4" xfId="884"/>
    <cellStyle name="Normal 4 5 4 2" xfId="2384"/>
    <cellStyle name="Normal 4 5 4 3" xfId="2770"/>
    <cellStyle name="Normal 4 5 5" xfId="1092"/>
    <cellStyle name="Normal 4 5 5 2" xfId="2418"/>
    <cellStyle name="Normal 4 5 5 3" xfId="2804"/>
    <cellStyle name="Normal 4 5 6" xfId="1302"/>
    <cellStyle name="Normal 4 5 6 2" xfId="2454"/>
    <cellStyle name="Normal 4 5 6 3" xfId="2840"/>
    <cellStyle name="Normal 4 5 7" xfId="1507"/>
    <cellStyle name="Normal 4 5 7 2" xfId="2484"/>
    <cellStyle name="Normal 4 5 7 3" xfId="2870"/>
    <cellStyle name="Normal 4 5 8" xfId="1714"/>
    <cellStyle name="Normal 4 5 8 2" xfId="2517"/>
    <cellStyle name="Normal 4 5 8 3" xfId="2903"/>
    <cellStyle name="Normal 4 5 9" xfId="1916"/>
    <cellStyle name="Normal 4 5 9 2" xfId="2546"/>
    <cellStyle name="Normal 4 5 9 3" xfId="2932"/>
    <cellStyle name="Normal 4 6" xfId="241"/>
    <cellStyle name="Normal 4 6 10" xfId="2218"/>
    <cellStyle name="Normal 4 6 10 2" xfId="2610"/>
    <cellStyle name="Normal 4 6 10 3" xfId="2997"/>
    <cellStyle name="Normal 4 6 11" xfId="2265"/>
    <cellStyle name="Normal 4 6 12" xfId="2651"/>
    <cellStyle name="Normal 4 6 2" xfId="273"/>
    <cellStyle name="Normal 4 6 2 2" xfId="2302"/>
    <cellStyle name="Normal 4 6 2 3" xfId="2688"/>
    <cellStyle name="Normal 4 6 3" xfId="675"/>
    <cellStyle name="Normal 4 6 3 2" xfId="2350"/>
    <cellStyle name="Normal 4 6 3 3" xfId="2736"/>
    <cellStyle name="Normal 4 6 4" xfId="885"/>
    <cellStyle name="Normal 4 6 4 2" xfId="2385"/>
    <cellStyle name="Normal 4 6 4 3" xfId="2771"/>
    <cellStyle name="Normal 4 6 5" xfId="1093"/>
    <cellStyle name="Normal 4 6 5 2" xfId="2419"/>
    <cellStyle name="Normal 4 6 5 3" xfId="2805"/>
    <cellStyle name="Normal 4 6 6" xfId="1303"/>
    <cellStyle name="Normal 4 6 6 2" xfId="2455"/>
    <cellStyle name="Normal 4 6 6 3" xfId="2841"/>
    <cellStyle name="Normal 4 6 7" xfId="1508"/>
    <cellStyle name="Normal 4 6 7 2" xfId="2485"/>
    <cellStyle name="Normal 4 6 7 3" xfId="2871"/>
    <cellStyle name="Normal 4 6 8" xfId="1715"/>
    <cellStyle name="Normal 4 6 8 2" xfId="2518"/>
    <cellStyle name="Normal 4 6 8 3" xfId="2904"/>
    <cellStyle name="Normal 4 6 9" xfId="1917"/>
    <cellStyle name="Normal 4 6 9 2" xfId="2547"/>
    <cellStyle name="Normal 4 6 9 3" xfId="2933"/>
    <cellStyle name="Normal 4 7" xfId="245"/>
    <cellStyle name="Normal 4 7 10" xfId="2222"/>
    <cellStyle name="Normal 4 7 10 2" xfId="2614"/>
    <cellStyle name="Normal 4 7 10 3" xfId="3001"/>
    <cellStyle name="Normal 4 7 11" xfId="2269"/>
    <cellStyle name="Normal 4 7 12" xfId="2655"/>
    <cellStyle name="Normal 4 7 2" xfId="277"/>
    <cellStyle name="Normal 4 7 2 2" xfId="2306"/>
    <cellStyle name="Normal 4 7 2 3" xfId="2692"/>
    <cellStyle name="Normal 4 7 3" xfId="679"/>
    <cellStyle name="Normal 4 7 3 2" xfId="2354"/>
    <cellStyle name="Normal 4 7 3 3" xfId="2740"/>
    <cellStyle name="Normal 4 7 4" xfId="889"/>
    <cellStyle name="Normal 4 7 4 2" xfId="2389"/>
    <cellStyle name="Normal 4 7 4 3" xfId="2775"/>
    <cellStyle name="Normal 4 7 5" xfId="1097"/>
    <cellStyle name="Normal 4 7 5 2" xfId="2423"/>
    <cellStyle name="Normal 4 7 5 3" xfId="2809"/>
    <cellStyle name="Normal 4 7 6" xfId="1307"/>
    <cellStyle name="Normal 4 7 6 2" xfId="2459"/>
    <cellStyle name="Normal 4 7 6 3" xfId="2845"/>
    <cellStyle name="Normal 4 7 7" xfId="1512"/>
    <cellStyle name="Normal 4 7 7 2" xfId="2489"/>
    <cellStyle name="Normal 4 7 7 3" xfId="2875"/>
    <cellStyle name="Normal 4 7 8" xfId="1719"/>
    <cellStyle name="Normal 4 7 8 2" xfId="2522"/>
    <cellStyle name="Normal 4 7 8 3" xfId="2908"/>
    <cellStyle name="Normal 4 7 9" xfId="1921"/>
    <cellStyle name="Normal 4 7 9 2" xfId="2551"/>
    <cellStyle name="Normal 4 7 9 3" xfId="2937"/>
    <cellStyle name="Normal 4 8" xfId="249"/>
    <cellStyle name="Normal 4 8 10" xfId="2226"/>
    <cellStyle name="Normal 4 8 10 2" xfId="2618"/>
    <cellStyle name="Normal 4 8 10 3" xfId="3005"/>
    <cellStyle name="Normal 4 8 11" xfId="2273"/>
    <cellStyle name="Normal 4 8 12" xfId="2659"/>
    <cellStyle name="Normal 4 8 2" xfId="281"/>
    <cellStyle name="Normal 4 8 2 2" xfId="2310"/>
    <cellStyle name="Normal 4 8 2 3" xfId="2696"/>
    <cellStyle name="Normal 4 8 3" xfId="683"/>
    <cellStyle name="Normal 4 8 3 2" xfId="2358"/>
    <cellStyle name="Normal 4 8 3 3" xfId="2744"/>
    <cellStyle name="Normal 4 8 4" xfId="893"/>
    <cellStyle name="Normal 4 8 4 2" xfId="2393"/>
    <cellStyle name="Normal 4 8 4 3" xfId="2779"/>
    <cellStyle name="Normal 4 8 5" xfId="1101"/>
    <cellStyle name="Normal 4 8 5 2" xfId="2427"/>
    <cellStyle name="Normal 4 8 5 3" xfId="2813"/>
    <cellStyle name="Normal 4 8 6" xfId="1311"/>
    <cellStyle name="Normal 4 8 6 2" xfId="2463"/>
    <cellStyle name="Normal 4 8 6 3" xfId="2849"/>
    <cellStyle name="Normal 4 8 7" xfId="1516"/>
    <cellStyle name="Normal 4 8 7 2" xfId="2493"/>
    <cellStyle name="Normal 4 8 7 3" xfId="2879"/>
    <cellStyle name="Normal 4 8 8" xfId="1723"/>
    <cellStyle name="Normal 4 8 8 2" xfId="2526"/>
    <cellStyle name="Normal 4 8 8 3" xfId="2912"/>
    <cellStyle name="Normal 4 8 9" xfId="1925"/>
    <cellStyle name="Normal 4 8 9 2" xfId="2555"/>
    <cellStyle name="Normal 4 8 9 3" xfId="2941"/>
    <cellStyle name="Normal 40" xfId="86"/>
    <cellStyle name="Normal 40 10" xfId="2057"/>
    <cellStyle name="Normal 40 11" xfId="3100"/>
    <cellStyle name="Normal 40 2" xfId="329"/>
    <cellStyle name="Normal 40 3" xfId="513"/>
    <cellStyle name="Normal 40 4" xfId="723"/>
    <cellStyle name="Normal 40 5" xfId="932"/>
    <cellStyle name="Normal 40 6" xfId="1141"/>
    <cellStyle name="Normal 40 7" xfId="1347"/>
    <cellStyle name="Normal 40 8" xfId="1554"/>
    <cellStyle name="Normal 40 9" xfId="1756"/>
    <cellStyle name="Normal 41" xfId="41"/>
    <cellStyle name="Normal 42" xfId="87"/>
    <cellStyle name="Normal 42 10" xfId="2058"/>
    <cellStyle name="Normal 42 11" xfId="3101"/>
    <cellStyle name="Normal 42 2" xfId="330"/>
    <cellStyle name="Normal 42 3" xfId="514"/>
    <cellStyle name="Normal 42 4" xfId="724"/>
    <cellStyle name="Normal 42 5" xfId="933"/>
    <cellStyle name="Normal 42 6" xfId="1142"/>
    <cellStyle name="Normal 42 7" xfId="1348"/>
    <cellStyle name="Normal 42 8" xfId="1555"/>
    <cellStyle name="Normal 42 9" xfId="1757"/>
    <cellStyle name="Normal 43" xfId="88"/>
    <cellStyle name="Normal 43 10" xfId="2059"/>
    <cellStyle name="Normal 43 11" xfId="3102"/>
    <cellStyle name="Normal 43 2" xfId="331"/>
    <cellStyle name="Normal 43 3" xfId="515"/>
    <cellStyle name="Normal 43 4" xfId="725"/>
    <cellStyle name="Normal 43 5" xfId="934"/>
    <cellStyle name="Normal 43 6" xfId="1143"/>
    <cellStyle name="Normal 43 7" xfId="1349"/>
    <cellStyle name="Normal 43 8" xfId="1556"/>
    <cellStyle name="Normal 43 9" xfId="1758"/>
    <cellStyle name="Normal 44" xfId="89"/>
    <cellStyle name="Normal 44 10" xfId="2060"/>
    <cellStyle name="Normal 44 11" xfId="3103"/>
    <cellStyle name="Normal 44 2" xfId="332"/>
    <cellStyle name="Normal 44 3" xfId="516"/>
    <cellStyle name="Normal 44 4" xfId="726"/>
    <cellStyle name="Normal 44 5" xfId="935"/>
    <cellStyle name="Normal 44 6" xfId="1144"/>
    <cellStyle name="Normal 44 7" xfId="1350"/>
    <cellStyle name="Normal 44 8" xfId="1557"/>
    <cellStyle name="Normal 44 9" xfId="1759"/>
    <cellStyle name="Normal 45" xfId="90"/>
    <cellStyle name="Normal 45 10" xfId="2061"/>
    <cellStyle name="Normal 45 11" xfId="3104"/>
    <cellStyle name="Normal 45 2" xfId="333"/>
    <cellStyle name="Normal 45 3" xfId="517"/>
    <cellStyle name="Normal 45 4" xfId="727"/>
    <cellStyle name="Normal 45 5" xfId="936"/>
    <cellStyle name="Normal 45 6" xfId="1145"/>
    <cellStyle name="Normal 45 7" xfId="1351"/>
    <cellStyle name="Normal 45 8" xfId="1558"/>
    <cellStyle name="Normal 45 9" xfId="1760"/>
    <cellStyle name="Normal 46" xfId="91"/>
    <cellStyle name="Normal 46 10" xfId="2062"/>
    <cellStyle name="Normal 46 11" xfId="3105"/>
    <cellStyle name="Normal 46 2" xfId="334"/>
    <cellStyle name="Normal 46 3" xfId="518"/>
    <cellStyle name="Normal 46 4" xfId="728"/>
    <cellStyle name="Normal 46 5" xfId="937"/>
    <cellStyle name="Normal 46 6" xfId="1146"/>
    <cellStyle name="Normal 46 7" xfId="1352"/>
    <cellStyle name="Normal 46 8" xfId="1559"/>
    <cellStyle name="Normal 46 9" xfId="1761"/>
    <cellStyle name="Normal 47" xfId="92"/>
    <cellStyle name="Normal 47 10" xfId="2063"/>
    <cellStyle name="Normal 47 11" xfId="3106"/>
    <cellStyle name="Normal 47 2" xfId="335"/>
    <cellStyle name="Normal 47 3" xfId="519"/>
    <cellStyle name="Normal 47 4" xfId="729"/>
    <cellStyle name="Normal 47 5" xfId="938"/>
    <cellStyle name="Normal 47 6" xfId="1147"/>
    <cellStyle name="Normal 47 7" xfId="1353"/>
    <cellStyle name="Normal 47 8" xfId="1560"/>
    <cellStyle name="Normal 47 9" xfId="1762"/>
    <cellStyle name="Normal 48" xfId="42"/>
    <cellStyle name="Normal 49" xfId="93"/>
    <cellStyle name="Normal 49 10" xfId="2064"/>
    <cellStyle name="Normal 49 11" xfId="3107"/>
    <cellStyle name="Normal 49 2" xfId="336"/>
    <cellStyle name="Normal 49 3" xfId="520"/>
    <cellStyle name="Normal 49 4" xfId="730"/>
    <cellStyle name="Normal 49 5" xfId="939"/>
    <cellStyle name="Normal 49 6" xfId="1148"/>
    <cellStyle name="Normal 49 7" xfId="1354"/>
    <cellStyle name="Normal 49 8" xfId="1561"/>
    <cellStyle name="Normal 49 9" xfId="1763"/>
    <cellStyle name="Normal 5" xfId="6"/>
    <cellStyle name="Normal 5 10" xfId="2622"/>
    <cellStyle name="Normal 5 11" xfId="3009"/>
    <cellStyle name="Normal 5 2" xfId="111"/>
    <cellStyle name="Normal 5 2 10" xfId="2088"/>
    <cellStyle name="Normal 5 2 10 2" xfId="2594"/>
    <cellStyle name="Normal 5 2 10 3" xfId="2981"/>
    <cellStyle name="Normal 5 2 11" xfId="2249"/>
    <cellStyle name="Normal 5 2 12" xfId="2635"/>
    <cellStyle name="Normal 5 2 2" xfId="257"/>
    <cellStyle name="Normal 5 2 2 2" xfId="2286"/>
    <cellStyle name="Normal 5 2 2 3" xfId="2672"/>
    <cellStyle name="Normal 5 2 3" xfId="544"/>
    <cellStyle name="Normal 5 2 3 2" xfId="2333"/>
    <cellStyle name="Normal 5 2 3 3" xfId="2719"/>
    <cellStyle name="Normal 5 2 4" xfId="754"/>
    <cellStyle name="Normal 5 2 4 2" xfId="2368"/>
    <cellStyle name="Normal 5 2 4 3" xfId="2754"/>
    <cellStyle name="Normal 5 2 5" xfId="963"/>
    <cellStyle name="Normal 5 2 5 2" xfId="2403"/>
    <cellStyle name="Normal 5 2 5 3" xfId="2789"/>
    <cellStyle name="Normal 5 2 6" xfId="1172"/>
    <cellStyle name="Normal 5 2 6 2" xfId="2438"/>
    <cellStyle name="Normal 5 2 6 3" xfId="2824"/>
    <cellStyle name="Normal 5 2 7" xfId="1378"/>
    <cellStyle name="Normal 5 2 7 2" xfId="2469"/>
    <cellStyle name="Normal 5 2 7 3" xfId="2855"/>
    <cellStyle name="Normal 5 2 8" xfId="1585"/>
    <cellStyle name="Normal 5 2 8 2" xfId="2502"/>
    <cellStyle name="Normal 5 2 8 3" xfId="2888"/>
    <cellStyle name="Normal 5 2 9" xfId="1787"/>
    <cellStyle name="Normal 5 2 9 2" xfId="2531"/>
    <cellStyle name="Normal 5 2 9 3" xfId="2917"/>
    <cellStyle name="Normal 5 3" xfId="229"/>
    <cellStyle name="Normal 5 3 10" xfId="2206"/>
    <cellStyle name="Normal 5 3 10 2" xfId="2598"/>
    <cellStyle name="Normal 5 3 10 3" xfId="2985"/>
    <cellStyle name="Normal 5 3 11" xfId="2253"/>
    <cellStyle name="Normal 5 3 12" xfId="2639"/>
    <cellStyle name="Normal 5 3 2" xfId="261"/>
    <cellStyle name="Normal 5 3 2 2" xfId="2290"/>
    <cellStyle name="Normal 5 3 2 3" xfId="2676"/>
    <cellStyle name="Normal 5 3 3" xfId="663"/>
    <cellStyle name="Normal 5 3 3 2" xfId="2338"/>
    <cellStyle name="Normal 5 3 3 3" xfId="2724"/>
    <cellStyle name="Normal 5 3 4" xfId="873"/>
    <cellStyle name="Normal 5 3 4 2" xfId="2373"/>
    <cellStyle name="Normal 5 3 4 3" xfId="2759"/>
    <cellStyle name="Normal 5 3 5" xfId="1081"/>
    <cellStyle name="Normal 5 3 5 2" xfId="2407"/>
    <cellStyle name="Normal 5 3 5 3" xfId="2793"/>
    <cellStyle name="Normal 5 3 6" xfId="1291"/>
    <cellStyle name="Normal 5 3 6 2" xfId="2443"/>
    <cellStyle name="Normal 5 3 6 3" xfId="2829"/>
    <cellStyle name="Normal 5 3 7" xfId="1496"/>
    <cellStyle name="Normal 5 3 7 2" xfId="2473"/>
    <cellStyle name="Normal 5 3 7 3" xfId="2859"/>
    <cellStyle name="Normal 5 3 8" xfId="1703"/>
    <cellStyle name="Normal 5 3 8 2" xfId="2506"/>
    <cellStyle name="Normal 5 3 8 3" xfId="2892"/>
    <cellStyle name="Normal 5 3 9" xfId="1905"/>
    <cellStyle name="Normal 5 3 9 2" xfId="2535"/>
    <cellStyle name="Normal 5 3 9 3" xfId="2921"/>
    <cellStyle name="Normal 5 4" xfId="233"/>
    <cellStyle name="Normal 5 4 10" xfId="2210"/>
    <cellStyle name="Normal 5 4 10 2" xfId="2602"/>
    <cellStyle name="Normal 5 4 10 3" xfId="2989"/>
    <cellStyle name="Normal 5 4 11" xfId="2257"/>
    <cellStyle name="Normal 5 4 12" xfId="2643"/>
    <cellStyle name="Normal 5 4 2" xfId="265"/>
    <cellStyle name="Normal 5 4 2 2" xfId="2294"/>
    <cellStyle name="Normal 5 4 2 3" xfId="2680"/>
    <cellStyle name="Normal 5 4 3" xfId="667"/>
    <cellStyle name="Normal 5 4 3 2" xfId="2342"/>
    <cellStyle name="Normal 5 4 3 3" xfId="2728"/>
    <cellStyle name="Normal 5 4 4" xfId="877"/>
    <cellStyle name="Normal 5 4 4 2" xfId="2377"/>
    <cellStyle name="Normal 5 4 4 3" xfId="2763"/>
    <cellStyle name="Normal 5 4 5" xfId="1085"/>
    <cellStyle name="Normal 5 4 5 2" xfId="2411"/>
    <cellStyle name="Normal 5 4 5 3" xfId="2797"/>
    <cellStyle name="Normal 5 4 6" xfId="1295"/>
    <cellStyle name="Normal 5 4 6 2" xfId="2447"/>
    <cellStyle name="Normal 5 4 6 3" xfId="2833"/>
    <cellStyle name="Normal 5 4 7" xfId="1500"/>
    <cellStyle name="Normal 5 4 7 2" xfId="2477"/>
    <cellStyle name="Normal 5 4 7 3" xfId="2863"/>
    <cellStyle name="Normal 5 4 8" xfId="1707"/>
    <cellStyle name="Normal 5 4 8 2" xfId="2510"/>
    <cellStyle name="Normal 5 4 8 3" xfId="2896"/>
    <cellStyle name="Normal 5 4 9" xfId="1909"/>
    <cellStyle name="Normal 5 4 9 2" xfId="2539"/>
    <cellStyle name="Normal 5 4 9 3" xfId="2925"/>
    <cellStyle name="Normal 5 5" xfId="237"/>
    <cellStyle name="Normal 5 5 10" xfId="2214"/>
    <cellStyle name="Normal 5 5 10 2" xfId="2606"/>
    <cellStyle name="Normal 5 5 10 3" xfId="2993"/>
    <cellStyle name="Normal 5 5 11" xfId="2261"/>
    <cellStyle name="Normal 5 5 12" xfId="2647"/>
    <cellStyle name="Normal 5 5 2" xfId="269"/>
    <cellStyle name="Normal 5 5 2 2" xfId="2298"/>
    <cellStyle name="Normal 5 5 2 3" xfId="2684"/>
    <cellStyle name="Normal 5 5 3" xfId="671"/>
    <cellStyle name="Normal 5 5 3 2" xfId="2346"/>
    <cellStyle name="Normal 5 5 3 3" xfId="2732"/>
    <cellStyle name="Normal 5 5 4" xfId="881"/>
    <cellStyle name="Normal 5 5 4 2" xfId="2381"/>
    <cellStyle name="Normal 5 5 4 3" xfId="2767"/>
    <cellStyle name="Normal 5 5 5" xfId="1089"/>
    <cellStyle name="Normal 5 5 5 2" xfId="2415"/>
    <cellStyle name="Normal 5 5 5 3" xfId="2801"/>
    <cellStyle name="Normal 5 5 6" xfId="1299"/>
    <cellStyle name="Normal 5 5 6 2" xfId="2451"/>
    <cellStyle name="Normal 5 5 6 3" xfId="2837"/>
    <cellStyle name="Normal 5 5 7" xfId="1504"/>
    <cellStyle name="Normal 5 5 7 2" xfId="2481"/>
    <cellStyle name="Normal 5 5 7 3" xfId="2867"/>
    <cellStyle name="Normal 5 5 8" xfId="1711"/>
    <cellStyle name="Normal 5 5 8 2" xfId="2514"/>
    <cellStyle name="Normal 5 5 8 3" xfId="2900"/>
    <cellStyle name="Normal 5 5 9" xfId="1913"/>
    <cellStyle name="Normal 5 5 9 2" xfId="2543"/>
    <cellStyle name="Normal 5 5 9 3" xfId="2929"/>
    <cellStyle name="Normal 5 6" xfId="244"/>
    <cellStyle name="Normal 5 6 10" xfId="2221"/>
    <cellStyle name="Normal 5 6 10 2" xfId="2613"/>
    <cellStyle name="Normal 5 6 10 3" xfId="3000"/>
    <cellStyle name="Normal 5 6 11" xfId="2268"/>
    <cellStyle name="Normal 5 6 12" xfId="2654"/>
    <cellStyle name="Normal 5 6 2" xfId="276"/>
    <cellStyle name="Normal 5 6 2 2" xfId="2305"/>
    <cellStyle name="Normal 5 6 2 3" xfId="2691"/>
    <cellStyle name="Normal 5 6 3" xfId="678"/>
    <cellStyle name="Normal 5 6 3 2" xfId="2353"/>
    <cellStyle name="Normal 5 6 3 3" xfId="2739"/>
    <cellStyle name="Normal 5 6 4" xfId="888"/>
    <cellStyle name="Normal 5 6 4 2" xfId="2388"/>
    <cellStyle name="Normal 5 6 4 3" xfId="2774"/>
    <cellStyle name="Normal 5 6 5" xfId="1096"/>
    <cellStyle name="Normal 5 6 5 2" xfId="2422"/>
    <cellStyle name="Normal 5 6 5 3" xfId="2808"/>
    <cellStyle name="Normal 5 6 6" xfId="1306"/>
    <cellStyle name="Normal 5 6 6 2" xfId="2458"/>
    <cellStyle name="Normal 5 6 6 3" xfId="2844"/>
    <cellStyle name="Normal 5 6 7" xfId="1511"/>
    <cellStyle name="Normal 5 6 7 2" xfId="2488"/>
    <cellStyle name="Normal 5 6 7 3" xfId="2874"/>
    <cellStyle name="Normal 5 6 8" xfId="1718"/>
    <cellStyle name="Normal 5 6 8 2" xfId="2521"/>
    <cellStyle name="Normal 5 6 8 3" xfId="2907"/>
    <cellStyle name="Normal 5 6 9" xfId="1920"/>
    <cellStyle name="Normal 5 6 9 2" xfId="2550"/>
    <cellStyle name="Normal 5 6 9 3" xfId="2936"/>
    <cellStyle name="Normal 5 7" xfId="248"/>
    <cellStyle name="Normal 5 7 10" xfId="2225"/>
    <cellStyle name="Normal 5 7 10 2" xfId="2617"/>
    <cellStyle name="Normal 5 7 10 3" xfId="3004"/>
    <cellStyle name="Normal 5 7 11" xfId="2272"/>
    <cellStyle name="Normal 5 7 12" xfId="2658"/>
    <cellStyle name="Normal 5 7 2" xfId="280"/>
    <cellStyle name="Normal 5 7 2 2" xfId="2309"/>
    <cellStyle name="Normal 5 7 2 3" xfId="2695"/>
    <cellStyle name="Normal 5 7 3" xfId="682"/>
    <cellStyle name="Normal 5 7 3 2" xfId="2357"/>
    <cellStyle name="Normal 5 7 3 3" xfId="2743"/>
    <cellStyle name="Normal 5 7 4" xfId="892"/>
    <cellStyle name="Normal 5 7 4 2" xfId="2392"/>
    <cellStyle name="Normal 5 7 4 3" xfId="2778"/>
    <cellStyle name="Normal 5 7 5" xfId="1100"/>
    <cellStyle name="Normal 5 7 5 2" xfId="2426"/>
    <cellStyle name="Normal 5 7 5 3" xfId="2812"/>
    <cellStyle name="Normal 5 7 6" xfId="1310"/>
    <cellStyle name="Normal 5 7 6 2" xfId="2462"/>
    <cellStyle name="Normal 5 7 6 3" xfId="2848"/>
    <cellStyle name="Normal 5 7 7" xfId="1515"/>
    <cellStyle name="Normal 5 7 7 2" xfId="2492"/>
    <cellStyle name="Normal 5 7 7 3" xfId="2878"/>
    <cellStyle name="Normal 5 7 8" xfId="1722"/>
    <cellStyle name="Normal 5 7 8 2" xfId="2525"/>
    <cellStyle name="Normal 5 7 8 3" xfId="2911"/>
    <cellStyle name="Normal 5 7 9" xfId="1924"/>
    <cellStyle name="Normal 5 7 9 2" xfId="2554"/>
    <cellStyle name="Normal 5 7 9 3" xfId="2940"/>
    <cellStyle name="Normal 5 8" xfId="252"/>
    <cellStyle name="Normal 5 8 10" xfId="2229"/>
    <cellStyle name="Normal 5 8 10 2" xfId="2621"/>
    <cellStyle name="Normal 5 8 10 3" xfId="3008"/>
    <cellStyle name="Normal 5 8 11" xfId="2276"/>
    <cellStyle name="Normal 5 8 12" xfId="2662"/>
    <cellStyle name="Normal 5 8 2" xfId="284"/>
    <cellStyle name="Normal 5 8 2 2" xfId="2313"/>
    <cellStyle name="Normal 5 8 2 3" xfId="2699"/>
    <cellStyle name="Normal 5 8 3" xfId="686"/>
    <cellStyle name="Normal 5 8 3 2" xfId="2361"/>
    <cellStyle name="Normal 5 8 3 3" xfId="2747"/>
    <cellStyle name="Normal 5 8 4" xfId="896"/>
    <cellStyle name="Normal 5 8 4 2" xfId="2396"/>
    <cellStyle name="Normal 5 8 4 3" xfId="2782"/>
    <cellStyle name="Normal 5 8 5" xfId="1104"/>
    <cellStyle name="Normal 5 8 5 2" xfId="2430"/>
    <cellStyle name="Normal 5 8 5 3" xfId="2816"/>
    <cellStyle name="Normal 5 8 6" xfId="1314"/>
    <cellStyle name="Normal 5 8 6 2" xfId="2466"/>
    <cellStyle name="Normal 5 8 6 3" xfId="2852"/>
    <cellStyle name="Normal 5 8 7" xfId="1519"/>
    <cellStyle name="Normal 5 8 7 2" xfId="2496"/>
    <cellStyle name="Normal 5 8 7 3" xfId="2882"/>
    <cellStyle name="Normal 5 8 8" xfId="1726"/>
    <cellStyle name="Normal 5 8 8 2" xfId="2529"/>
    <cellStyle name="Normal 5 8 8 3" xfId="2915"/>
    <cellStyle name="Normal 5 8 9" xfId="1928"/>
    <cellStyle name="Normal 5 8 9 2" xfId="2558"/>
    <cellStyle name="Normal 5 8 9 3" xfId="2944"/>
    <cellStyle name="Normal 5 9" xfId="2237"/>
    <cellStyle name="Normal 50" xfId="43"/>
    <cellStyle name="Normal 51" xfId="44"/>
    <cellStyle name="Normal 52" xfId="45"/>
    <cellStyle name="Normal 53" xfId="46"/>
    <cellStyle name="Normal 54" xfId="94"/>
    <cellStyle name="Normal 54 10" xfId="2065"/>
    <cellStyle name="Normal 54 11" xfId="3108"/>
    <cellStyle name="Normal 54 2" xfId="337"/>
    <cellStyle name="Normal 54 3" xfId="521"/>
    <cellStyle name="Normal 54 4" xfId="731"/>
    <cellStyle name="Normal 54 5" xfId="940"/>
    <cellStyle name="Normal 54 6" xfId="1149"/>
    <cellStyle name="Normal 54 7" xfId="1355"/>
    <cellStyle name="Normal 54 8" xfId="1562"/>
    <cellStyle name="Normal 54 9" xfId="1764"/>
    <cellStyle name="Normal 55" xfId="95"/>
    <cellStyle name="Normal 55 10" xfId="2066"/>
    <cellStyle name="Normal 55 11" xfId="3109"/>
    <cellStyle name="Normal 55 2" xfId="338"/>
    <cellStyle name="Normal 55 3" xfId="522"/>
    <cellStyle name="Normal 55 4" xfId="732"/>
    <cellStyle name="Normal 55 5" xfId="941"/>
    <cellStyle name="Normal 55 6" xfId="1150"/>
    <cellStyle name="Normal 55 7" xfId="1356"/>
    <cellStyle name="Normal 55 8" xfId="1563"/>
    <cellStyle name="Normal 55 9" xfId="1765"/>
    <cellStyle name="Normal 56" xfId="96"/>
    <cellStyle name="Normal 56 10" xfId="2067"/>
    <cellStyle name="Normal 56 11" xfId="3110"/>
    <cellStyle name="Normal 56 2" xfId="339"/>
    <cellStyle name="Normal 56 3" xfId="523"/>
    <cellStyle name="Normal 56 4" xfId="733"/>
    <cellStyle name="Normal 56 5" xfId="942"/>
    <cellStyle name="Normal 56 6" xfId="1151"/>
    <cellStyle name="Normal 56 7" xfId="1357"/>
    <cellStyle name="Normal 56 8" xfId="1564"/>
    <cellStyle name="Normal 56 9" xfId="1766"/>
    <cellStyle name="Normal 57" xfId="24"/>
    <cellStyle name="Normal 57 10" xfId="2068"/>
    <cellStyle name="Normal 57 11" xfId="3111"/>
    <cellStyle name="Normal 57 2" xfId="340"/>
    <cellStyle name="Normal 57 3" xfId="524"/>
    <cellStyle name="Normal 57 4" xfId="734"/>
    <cellStyle name="Normal 57 5" xfId="943"/>
    <cellStyle name="Normal 57 6" xfId="1152"/>
    <cellStyle name="Normal 57 7" xfId="1358"/>
    <cellStyle name="Normal 57 8" xfId="1565"/>
    <cellStyle name="Normal 57 9" xfId="1767"/>
    <cellStyle name="Normal 58" xfId="25"/>
    <cellStyle name="Normal 58 10" xfId="2069"/>
    <cellStyle name="Normal 58 11" xfId="3112"/>
    <cellStyle name="Normal 58 2" xfId="341"/>
    <cellStyle name="Normal 58 3" xfId="525"/>
    <cellStyle name="Normal 58 4" xfId="735"/>
    <cellStyle name="Normal 58 5" xfId="944"/>
    <cellStyle name="Normal 58 6" xfId="1153"/>
    <cellStyle name="Normal 58 7" xfId="1359"/>
    <cellStyle name="Normal 58 8" xfId="1566"/>
    <cellStyle name="Normal 58 9" xfId="1768"/>
    <cellStyle name="Normal 59" xfId="17"/>
    <cellStyle name="Normal 59 10" xfId="2070"/>
    <cellStyle name="Normal 59 11" xfId="3113"/>
    <cellStyle name="Normal 59 2" xfId="342"/>
    <cellStyle name="Normal 59 3" xfId="526"/>
    <cellStyle name="Normal 59 4" xfId="736"/>
    <cellStyle name="Normal 59 5" xfId="945"/>
    <cellStyle name="Normal 59 6" xfId="1154"/>
    <cellStyle name="Normal 59 7" xfId="1360"/>
    <cellStyle name="Normal 59 8" xfId="1567"/>
    <cellStyle name="Normal 59 9" xfId="1769"/>
    <cellStyle name="Normal 6" xfId="59"/>
    <cellStyle name="Normal 6 10" xfId="1956"/>
    <cellStyle name="Normal 6 11" xfId="3114"/>
    <cellStyle name="Normal 6 2" xfId="300"/>
    <cellStyle name="Normal 6 3" xfId="484"/>
    <cellStyle name="Normal 6 4" xfId="694"/>
    <cellStyle name="Normal 6 5" xfId="903"/>
    <cellStyle name="Normal 6 6" xfId="1112"/>
    <cellStyle name="Normal 6 7" xfId="1318"/>
    <cellStyle name="Normal 6 8" xfId="1525"/>
    <cellStyle name="Normal 6 9" xfId="1727"/>
    <cellStyle name="Normal 60" xfId="18"/>
    <cellStyle name="Normal 60 10" xfId="2071"/>
    <cellStyle name="Normal 60 11" xfId="3115"/>
    <cellStyle name="Normal 60 2" xfId="343"/>
    <cellStyle name="Normal 60 3" xfId="527"/>
    <cellStyle name="Normal 60 4" xfId="737"/>
    <cellStyle name="Normal 60 5" xfId="946"/>
    <cellStyle name="Normal 60 6" xfId="1155"/>
    <cellStyle name="Normal 60 7" xfId="1361"/>
    <cellStyle name="Normal 60 8" xfId="1568"/>
    <cellStyle name="Normal 60 9" xfId="1770"/>
    <cellStyle name="Normal 61" xfId="23"/>
    <cellStyle name="Normal 61 10" xfId="2072"/>
    <cellStyle name="Normal 61 11" xfId="3116"/>
    <cellStyle name="Normal 61 2" xfId="344"/>
    <cellStyle name="Normal 61 3" xfId="528"/>
    <cellStyle name="Normal 61 4" xfId="738"/>
    <cellStyle name="Normal 61 5" xfId="947"/>
    <cellStyle name="Normal 61 6" xfId="1156"/>
    <cellStyle name="Normal 61 7" xfId="1362"/>
    <cellStyle name="Normal 61 8" xfId="1569"/>
    <cellStyle name="Normal 61 9" xfId="1771"/>
    <cellStyle name="Normal 62" xfId="97"/>
    <cellStyle name="Normal 62 10" xfId="2073"/>
    <cellStyle name="Normal 62 11" xfId="3117"/>
    <cellStyle name="Normal 62 2" xfId="345"/>
    <cellStyle name="Normal 62 3" xfId="529"/>
    <cellStyle name="Normal 62 4" xfId="739"/>
    <cellStyle name="Normal 62 5" xfId="948"/>
    <cellStyle name="Normal 62 6" xfId="1157"/>
    <cellStyle name="Normal 62 7" xfId="1363"/>
    <cellStyle name="Normal 62 8" xfId="1570"/>
    <cellStyle name="Normal 62 9" xfId="1772"/>
    <cellStyle name="Normal 63" xfId="98"/>
    <cellStyle name="Normal 63 10" xfId="2074"/>
    <cellStyle name="Normal 63 11" xfId="3118"/>
    <cellStyle name="Normal 63 2" xfId="346"/>
    <cellStyle name="Normal 63 3" xfId="530"/>
    <cellStyle name="Normal 63 4" xfId="740"/>
    <cellStyle name="Normal 63 5" xfId="949"/>
    <cellStyle name="Normal 63 6" xfId="1158"/>
    <cellStyle name="Normal 63 7" xfId="1364"/>
    <cellStyle name="Normal 63 8" xfId="1571"/>
    <cellStyle name="Normal 63 9" xfId="1773"/>
    <cellStyle name="Normal 64" xfId="99"/>
    <cellStyle name="Normal 64 10" xfId="2075"/>
    <cellStyle name="Normal 64 11" xfId="3119"/>
    <cellStyle name="Normal 64 2" xfId="347"/>
    <cellStyle name="Normal 64 3" xfId="531"/>
    <cellStyle name="Normal 64 4" xfId="741"/>
    <cellStyle name="Normal 64 5" xfId="950"/>
    <cellStyle name="Normal 64 6" xfId="1159"/>
    <cellStyle name="Normal 64 7" xfId="1365"/>
    <cellStyle name="Normal 64 8" xfId="1572"/>
    <cellStyle name="Normal 64 9" xfId="1774"/>
    <cellStyle name="Normal 65" xfId="100"/>
    <cellStyle name="Normal 65 10" xfId="2076"/>
    <cellStyle name="Normal 65 11" xfId="3120"/>
    <cellStyle name="Normal 65 2" xfId="348"/>
    <cellStyle name="Normal 65 3" xfId="532"/>
    <cellStyle name="Normal 65 4" xfId="742"/>
    <cellStyle name="Normal 65 5" xfId="951"/>
    <cellStyle name="Normal 65 6" xfId="1160"/>
    <cellStyle name="Normal 65 7" xfId="1366"/>
    <cellStyle name="Normal 65 8" xfId="1573"/>
    <cellStyle name="Normal 65 9" xfId="1775"/>
    <cellStyle name="Normal 66" xfId="101"/>
    <cellStyle name="Normal 66 10" xfId="2077"/>
    <cellStyle name="Normal 66 11" xfId="3121"/>
    <cellStyle name="Normal 66 2" xfId="349"/>
    <cellStyle name="Normal 66 3" xfId="533"/>
    <cellStyle name="Normal 66 4" xfId="743"/>
    <cellStyle name="Normal 66 5" xfId="952"/>
    <cellStyle name="Normal 66 6" xfId="1161"/>
    <cellStyle name="Normal 66 7" xfId="1367"/>
    <cellStyle name="Normal 66 8" xfId="1574"/>
    <cellStyle name="Normal 66 9" xfId="1776"/>
    <cellStyle name="Normal 67" xfId="102"/>
    <cellStyle name="Normal 67 10" xfId="2078"/>
    <cellStyle name="Normal 67 11" xfId="3122"/>
    <cellStyle name="Normal 67 2" xfId="350"/>
    <cellStyle name="Normal 67 3" xfId="534"/>
    <cellStyle name="Normal 67 4" xfId="744"/>
    <cellStyle name="Normal 67 5" xfId="953"/>
    <cellStyle name="Normal 67 6" xfId="1162"/>
    <cellStyle name="Normal 67 7" xfId="1368"/>
    <cellStyle name="Normal 67 8" xfId="1575"/>
    <cellStyle name="Normal 67 9" xfId="1777"/>
    <cellStyle name="Normal 68" xfId="103"/>
    <cellStyle name="Normal 68 10" xfId="2079"/>
    <cellStyle name="Normal 68 11" xfId="3123"/>
    <cellStyle name="Normal 68 2" xfId="351"/>
    <cellStyle name="Normal 68 3" xfId="535"/>
    <cellStyle name="Normal 68 4" xfId="745"/>
    <cellStyle name="Normal 68 5" xfId="954"/>
    <cellStyle name="Normal 68 6" xfId="1163"/>
    <cellStyle name="Normal 68 7" xfId="1369"/>
    <cellStyle name="Normal 68 8" xfId="1576"/>
    <cellStyle name="Normal 68 9" xfId="1778"/>
    <cellStyle name="Normal 69" xfId="104"/>
    <cellStyle name="Normal 69 10" xfId="2080"/>
    <cellStyle name="Normal 69 11" xfId="3124"/>
    <cellStyle name="Normal 69 2" xfId="352"/>
    <cellStyle name="Normal 69 3" xfId="536"/>
    <cellStyle name="Normal 69 4" xfId="746"/>
    <cellStyle name="Normal 69 5" xfId="955"/>
    <cellStyle name="Normal 69 6" xfId="1164"/>
    <cellStyle name="Normal 69 7" xfId="1370"/>
    <cellStyle name="Normal 69 8" xfId="1577"/>
    <cellStyle name="Normal 69 9" xfId="1779"/>
    <cellStyle name="Normal 7" xfId="60"/>
    <cellStyle name="Normal 7 10" xfId="485"/>
    <cellStyle name="Normal 7 11" xfId="695"/>
    <cellStyle name="Normal 7 12" xfId="904"/>
    <cellStyle name="Normal 7 13" xfId="1113"/>
    <cellStyle name="Normal 7 14" xfId="1319"/>
    <cellStyle name="Normal 7 15" xfId="1526"/>
    <cellStyle name="Normal 7 16" xfId="1728"/>
    <cellStyle name="Normal 7 17" xfId="1930"/>
    <cellStyle name="Normal 7 18" xfId="3125"/>
    <cellStyle name="Normal 7 2" xfId="112"/>
    <cellStyle name="Normal 7 2 10" xfId="2089"/>
    <cellStyle name="Normal 7 2 10 2" xfId="2595"/>
    <cellStyle name="Normal 7 2 10 3" xfId="2982"/>
    <cellStyle name="Normal 7 2 11" xfId="2250"/>
    <cellStyle name="Normal 7 2 12" xfId="2636"/>
    <cellStyle name="Normal 7 2 2" xfId="258"/>
    <cellStyle name="Normal 7 2 2 2" xfId="2287"/>
    <cellStyle name="Normal 7 2 2 3" xfId="2673"/>
    <cellStyle name="Normal 7 2 3" xfId="545"/>
    <cellStyle name="Normal 7 2 3 2" xfId="2334"/>
    <cellStyle name="Normal 7 2 3 3" xfId="2720"/>
    <cellStyle name="Normal 7 2 4" xfId="755"/>
    <cellStyle name="Normal 7 2 4 2" xfId="2369"/>
    <cellStyle name="Normal 7 2 4 3" xfId="2755"/>
    <cellStyle name="Normal 7 2 5" xfId="964"/>
    <cellStyle name="Normal 7 2 5 2" xfId="2404"/>
    <cellStyle name="Normal 7 2 5 3" xfId="2790"/>
    <cellStyle name="Normal 7 2 6" xfId="1173"/>
    <cellStyle name="Normal 7 2 6 2" xfId="2439"/>
    <cellStyle name="Normal 7 2 6 3" xfId="2825"/>
    <cellStyle name="Normal 7 2 7" xfId="1379"/>
    <cellStyle name="Normal 7 2 7 2" xfId="2470"/>
    <cellStyle name="Normal 7 2 7 3" xfId="2856"/>
    <cellStyle name="Normal 7 2 8" xfId="1586"/>
    <cellStyle name="Normal 7 2 8 2" xfId="2503"/>
    <cellStyle name="Normal 7 2 8 3" xfId="2889"/>
    <cellStyle name="Normal 7 2 9" xfId="1788"/>
    <cellStyle name="Normal 7 2 9 2" xfId="2532"/>
    <cellStyle name="Normal 7 2 9 3" xfId="2918"/>
    <cellStyle name="Normal 7 3" xfId="230"/>
    <cellStyle name="Normal 7 3 10" xfId="2207"/>
    <cellStyle name="Normal 7 3 10 2" xfId="2599"/>
    <cellStyle name="Normal 7 3 10 3" xfId="2986"/>
    <cellStyle name="Normal 7 3 11" xfId="2254"/>
    <cellStyle name="Normal 7 3 12" xfId="2640"/>
    <cellStyle name="Normal 7 3 2" xfId="262"/>
    <cellStyle name="Normal 7 3 2 2" xfId="2291"/>
    <cellStyle name="Normal 7 3 2 3" xfId="2677"/>
    <cellStyle name="Normal 7 3 3" xfId="664"/>
    <cellStyle name="Normal 7 3 3 2" xfId="2339"/>
    <cellStyle name="Normal 7 3 3 3" xfId="2725"/>
    <cellStyle name="Normal 7 3 4" xfId="874"/>
    <cellStyle name="Normal 7 3 4 2" xfId="2374"/>
    <cellStyle name="Normal 7 3 4 3" xfId="2760"/>
    <cellStyle name="Normal 7 3 5" xfId="1082"/>
    <cellStyle name="Normal 7 3 5 2" xfId="2408"/>
    <cellStyle name="Normal 7 3 5 3" xfId="2794"/>
    <cellStyle name="Normal 7 3 6" xfId="1292"/>
    <cellStyle name="Normal 7 3 6 2" xfId="2444"/>
    <cellStyle name="Normal 7 3 6 3" xfId="2830"/>
    <cellStyle name="Normal 7 3 7" xfId="1497"/>
    <cellStyle name="Normal 7 3 7 2" xfId="2474"/>
    <cellStyle name="Normal 7 3 7 3" xfId="2860"/>
    <cellStyle name="Normal 7 3 8" xfId="1704"/>
    <cellStyle name="Normal 7 3 8 2" xfId="2507"/>
    <cellStyle name="Normal 7 3 8 3" xfId="2893"/>
    <cellStyle name="Normal 7 3 9" xfId="1906"/>
    <cellStyle name="Normal 7 3 9 2" xfId="2536"/>
    <cellStyle name="Normal 7 3 9 3" xfId="2922"/>
    <cellStyle name="Normal 7 4" xfId="234"/>
    <cellStyle name="Normal 7 4 10" xfId="2211"/>
    <cellStyle name="Normal 7 4 10 2" xfId="2603"/>
    <cellStyle name="Normal 7 4 10 3" xfId="2990"/>
    <cellStyle name="Normal 7 4 11" xfId="2258"/>
    <cellStyle name="Normal 7 4 12" xfId="2644"/>
    <cellStyle name="Normal 7 4 2" xfId="266"/>
    <cellStyle name="Normal 7 4 2 2" xfId="2295"/>
    <cellStyle name="Normal 7 4 2 3" xfId="2681"/>
    <cellStyle name="Normal 7 4 3" xfId="668"/>
    <cellStyle name="Normal 7 4 3 2" xfId="2343"/>
    <cellStyle name="Normal 7 4 3 3" xfId="2729"/>
    <cellStyle name="Normal 7 4 4" xfId="878"/>
    <cellStyle name="Normal 7 4 4 2" xfId="2378"/>
    <cellStyle name="Normal 7 4 4 3" xfId="2764"/>
    <cellStyle name="Normal 7 4 5" xfId="1086"/>
    <cellStyle name="Normal 7 4 5 2" xfId="2412"/>
    <cellStyle name="Normal 7 4 5 3" xfId="2798"/>
    <cellStyle name="Normal 7 4 6" xfId="1296"/>
    <cellStyle name="Normal 7 4 6 2" xfId="2448"/>
    <cellStyle name="Normal 7 4 6 3" xfId="2834"/>
    <cellStyle name="Normal 7 4 7" xfId="1501"/>
    <cellStyle name="Normal 7 4 7 2" xfId="2478"/>
    <cellStyle name="Normal 7 4 7 3" xfId="2864"/>
    <cellStyle name="Normal 7 4 8" xfId="1708"/>
    <cellStyle name="Normal 7 4 8 2" xfId="2511"/>
    <cellStyle name="Normal 7 4 8 3" xfId="2897"/>
    <cellStyle name="Normal 7 4 9" xfId="1910"/>
    <cellStyle name="Normal 7 4 9 2" xfId="2540"/>
    <cellStyle name="Normal 7 4 9 3" xfId="2926"/>
    <cellStyle name="Normal 7 5" xfId="238"/>
    <cellStyle name="Normal 7 5 10" xfId="2215"/>
    <cellStyle name="Normal 7 5 10 2" xfId="2607"/>
    <cellStyle name="Normal 7 5 10 3" xfId="2994"/>
    <cellStyle name="Normal 7 5 11" xfId="2262"/>
    <cellStyle name="Normal 7 5 12" xfId="2648"/>
    <cellStyle name="Normal 7 5 2" xfId="270"/>
    <cellStyle name="Normal 7 5 2 2" xfId="2299"/>
    <cellStyle name="Normal 7 5 2 3" xfId="2685"/>
    <cellStyle name="Normal 7 5 3" xfId="672"/>
    <cellStyle name="Normal 7 5 3 2" xfId="2347"/>
    <cellStyle name="Normal 7 5 3 3" xfId="2733"/>
    <cellStyle name="Normal 7 5 4" xfId="882"/>
    <cellStyle name="Normal 7 5 4 2" xfId="2382"/>
    <cellStyle name="Normal 7 5 4 3" xfId="2768"/>
    <cellStyle name="Normal 7 5 5" xfId="1090"/>
    <cellStyle name="Normal 7 5 5 2" xfId="2416"/>
    <cellStyle name="Normal 7 5 5 3" xfId="2802"/>
    <cellStyle name="Normal 7 5 6" xfId="1300"/>
    <cellStyle name="Normal 7 5 6 2" xfId="2452"/>
    <cellStyle name="Normal 7 5 6 3" xfId="2838"/>
    <cellStyle name="Normal 7 5 7" xfId="1505"/>
    <cellStyle name="Normal 7 5 7 2" xfId="2482"/>
    <cellStyle name="Normal 7 5 7 3" xfId="2868"/>
    <cellStyle name="Normal 7 5 8" xfId="1712"/>
    <cellStyle name="Normal 7 5 8 2" xfId="2515"/>
    <cellStyle name="Normal 7 5 8 3" xfId="2901"/>
    <cellStyle name="Normal 7 5 9" xfId="1914"/>
    <cellStyle name="Normal 7 5 9 2" xfId="2544"/>
    <cellStyle name="Normal 7 5 9 3" xfId="2930"/>
    <cellStyle name="Normal 7 6" xfId="243"/>
    <cellStyle name="Normal 7 6 10" xfId="2220"/>
    <cellStyle name="Normal 7 6 10 2" xfId="2612"/>
    <cellStyle name="Normal 7 6 10 3" xfId="2999"/>
    <cellStyle name="Normal 7 6 11" xfId="2267"/>
    <cellStyle name="Normal 7 6 12" xfId="2653"/>
    <cellStyle name="Normal 7 6 2" xfId="275"/>
    <cellStyle name="Normal 7 6 2 2" xfId="2304"/>
    <cellStyle name="Normal 7 6 2 3" xfId="2690"/>
    <cellStyle name="Normal 7 6 3" xfId="677"/>
    <cellStyle name="Normal 7 6 3 2" xfId="2352"/>
    <cellStyle name="Normal 7 6 3 3" xfId="2738"/>
    <cellStyle name="Normal 7 6 4" xfId="887"/>
    <cellStyle name="Normal 7 6 4 2" xfId="2387"/>
    <cellStyle name="Normal 7 6 4 3" xfId="2773"/>
    <cellStyle name="Normal 7 6 5" xfId="1095"/>
    <cellStyle name="Normal 7 6 5 2" xfId="2421"/>
    <cellStyle name="Normal 7 6 5 3" xfId="2807"/>
    <cellStyle name="Normal 7 6 6" xfId="1305"/>
    <cellStyle name="Normal 7 6 6 2" xfId="2457"/>
    <cellStyle name="Normal 7 6 6 3" xfId="2843"/>
    <cellStyle name="Normal 7 6 7" xfId="1510"/>
    <cellStyle name="Normal 7 6 7 2" xfId="2487"/>
    <cellStyle name="Normal 7 6 7 3" xfId="2873"/>
    <cellStyle name="Normal 7 6 8" xfId="1717"/>
    <cellStyle name="Normal 7 6 8 2" xfId="2520"/>
    <cellStyle name="Normal 7 6 8 3" xfId="2906"/>
    <cellStyle name="Normal 7 6 9" xfId="1919"/>
    <cellStyle name="Normal 7 6 9 2" xfId="2549"/>
    <cellStyle name="Normal 7 6 9 3" xfId="2935"/>
    <cellStyle name="Normal 7 7" xfId="247"/>
    <cellStyle name="Normal 7 7 10" xfId="2224"/>
    <cellStyle name="Normal 7 7 10 2" xfId="2616"/>
    <cellStyle name="Normal 7 7 10 3" xfId="3003"/>
    <cellStyle name="Normal 7 7 11" xfId="2271"/>
    <cellStyle name="Normal 7 7 12" xfId="2657"/>
    <cellStyle name="Normal 7 7 2" xfId="279"/>
    <cellStyle name="Normal 7 7 2 2" xfId="2308"/>
    <cellStyle name="Normal 7 7 2 3" xfId="2694"/>
    <cellStyle name="Normal 7 7 3" xfId="681"/>
    <cellStyle name="Normal 7 7 3 2" xfId="2356"/>
    <cellStyle name="Normal 7 7 3 3" xfId="2742"/>
    <cellStyle name="Normal 7 7 4" xfId="891"/>
    <cellStyle name="Normal 7 7 4 2" xfId="2391"/>
    <cellStyle name="Normal 7 7 4 3" xfId="2777"/>
    <cellStyle name="Normal 7 7 5" xfId="1099"/>
    <cellStyle name="Normal 7 7 5 2" xfId="2425"/>
    <cellStyle name="Normal 7 7 5 3" xfId="2811"/>
    <cellStyle name="Normal 7 7 6" xfId="1309"/>
    <cellStyle name="Normal 7 7 6 2" xfId="2461"/>
    <cellStyle name="Normal 7 7 6 3" xfId="2847"/>
    <cellStyle name="Normal 7 7 7" xfId="1514"/>
    <cellStyle name="Normal 7 7 7 2" xfId="2491"/>
    <cellStyle name="Normal 7 7 7 3" xfId="2877"/>
    <cellStyle name="Normal 7 7 8" xfId="1721"/>
    <cellStyle name="Normal 7 7 8 2" xfId="2524"/>
    <cellStyle name="Normal 7 7 8 3" xfId="2910"/>
    <cellStyle name="Normal 7 7 9" xfId="1923"/>
    <cellStyle name="Normal 7 7 9 2" xfId="2553"/>
    <cellStyle name="Normal 7 7 9 3" xfId="2939"/>
    <cellStyle name="Normal 7 8" xfId="251"/>
    <cellStyle name="Normal 7 8 10" xfId="2228"/>
    <cellStyle name="Normal 7 8 10 2" xfId="2620"/>
    <cellStyle name="Normal 7 8 10 3" xfId="3007"/>
    <cellStyle name="Normal 7 8 11" xfId="2275"/>
    <cellStyle name="Normal 7 8 12" xfId="2661"/>
    <cellStyle name="Normal 7 8 2" xfId="283"/>
    <cellStyle name="Normal 7 8 2 2" xfId="2312"/>
    <cellStyle name="Normal 7 8 2 3" xfId="2698"/>
    <cellStyle name="Normal 7 8 3" xfId="685"/>
    <cellStyle name="Normal 7 8 3 2" xfId="2360"/>
    <cellStyle name="Normal 7 8 3 3" xfId="2746"/>
    <cellStyle name="Normal 7 8 4" xfId="895"/>
    <cellStyle name="Normal 7 8 4 2" xfId="2395"/>
    <cellStyle name="Normal 7 8 4 3" xfId="2781"/>
    <cellStyle name="Normal 7 8 5" xfId="1103"/>
    <cellStyle name="Normal 7 8 5 2" xfId="2429"/>
    <cellStyle name="Normal 7 8 5 3" xfId="2815"/>
    <cellStyle name="Normal 7 8 6" xfId="1313"/>
    <cellStyle name="Normal 7 8 6 2" xfId="2465"/>
    <cellStyle name="Normal 7 8 6 3" xfId="2851"/>
    <cellStyle name="Normal 7 8 7" xfId="1518"/>
    <cellStyle name="Normal 7 8 7 2" xfId="2495"/>
    <cellStyle name="Normal 7 8 7 3" xfId="2881"/>
    <cellStyle name="Normal 7 8 8" xfId="1725"/>
    <cellStyle name="Normal 7 8 8 2" xfId="2528"/>
    <cellStyle name="Normal 7 8 8 3" xfId="2914"/>
    <cellStyle name="Normal 7 8 9" xfId="1927"/>
    <cellStyle name="Normal 7 8 9 2" xfId="2557"/>
    <cellStyle name="Normal 7 8 9 3" xfId="2943"/>
    <cellStyle name="Normal 7 9" xfId="301"/>
    <cellStyle name="Normal 70" xfId="47"/>
    <cellStyle name="Normal 71" xfId="105"/>
    <cellStyle name="Normal 71 10" xfId="2081"/>
    <cellStyle name="Normal 71 11" xfId="3126"/>
    <cellStyle name="Normal 71 2" xfId="353"/>
    <cellStyle name="Normal 71 3" xfId="537"/>
    <cellStyle name="Normal 71 4" xfId="747"/>
    <cellStyle name="Normal 71 5" xfId="956"/>
    <cellStyle name="Normal 71 6" xfId="1165"/>
    <cellStyle name="Normal 71 7" xfId="1371"/>
    <cellStyle name="Normal 71 8" xfId="1578"/>
    <cellStyle name="Normal 71 9" xfId="1780"/>
    <cellStyle name="Normal 72" xfId="22"/>
    <cellStyle name="Normal 72 10" xfId="2082"/>
    <cellStyle name="Normal 72 11" xfId="3127"/>
    <cellStyle name="Normal 72 2" xfId="354"/>
    <cellStyle name="Normal 72 3" xfId="538"/>
    <cellStyle name="Normal 72 4" xfId="748"/>
    <cellStyle name="Normal 72 5" xfId="957"/>
    <cellStyle name="Normal 72 6" xfId="1166"/>
    <cellStyle name="Normal 72 7" xfId="1372"/>
    <cellStyle name="Normal 72 8" xfId="1579"/>
    <cellStyle name="Normal 72 9" xfId="1781"/>
    <cellStyle name="Normal 73" xfId="106"/>
    <cellStyle name="Normal 73 10" xfId="2083"/>
    <cellStyle name="Normal 73 11" xfId="3128"/>
    <cellStyle name="Normal 73 2" xfId="355"/>
    <cellStyle name="Normal 73 3" xfId="539"/>
    <cellStyle name="Normal 73 4" xfId="749"/>
    <cellStyle name="Normal 73 5" xfId="958"/>
    <cellStyle name="Normal 73 6" xfId="1167"/>
    <cellStyle name="Normal 73 7" xfId="1373"/>
    <cellStyle name="Normal 73 8" xfId="1580"/>
    <cellStyle name="Normal 73 9" xfId="1782"/>
    <cellStyle name="Normal 74" xfId="107"/>
    <cellStyle name="Normal 74 10" xfId="2084"/>
    <cellStyle name="Normal 74 11" xfId="3129"/>
    <cellStyle name="Normal 74 2" xfId="356"/>
    <cellStyle name="Normal 74 3" xfId="540"/>
    <cellStyle name="Normal 74 4" xfId="750"/>
    <cellStyle name="Normal 74 5" xfId="959"/>
    <cellStyle name="Normal 74 6" xfId="1168"/>
    <cellStyle name="Normal 74 7" xfId="1374"/>
    <cellStyle name="Normal 74 8" xfId="1581"/>
    <cellStyle name="Normal 74 9" xfId="1783"/>
    <cellStyle name="Normal 75" xfId="108"/>
    <cellStyle name="Normal 75 10" xfId="2085"/>
    <cellStyle name="Normal 75 11" xfId="3130"/>
    <cellStyle name="Normal 75 2" xfId="357"/>
    <cellStyle name="Normal 75 3" xfId="541"/>
    <cellStyle name="Normal 75 4" xfId="751"/>
    <cellStyle name="Normal 75 5" xfId="960"/>
    <cellStyle name="Normal 75 6" xfId="1169"/>
    <cellStyle name="Normal 75 7" xfId="1375"/>
    <cellStyle name="Normal 75 8" xfId="1582"/>
    <cellStyle name="Normal 75 9" xfId="1784"/>
    <cellStyle name="Normal 76" xfId="109"/>
    <cellStyle name="Normal 76 10" xfId="2086"/>
    <cellStyle name="Normal 76 11" xfId="3131"/>
    <cellStyle name="Normal 76 2" xfId="358"/>
    <cellStyle name="Normal 76 3" xfId="542"/>
    <cellStyle name="Normal 76 4" xfId="752"/>
    <cellStyle name="Normal 76 5" xfId="961"/>
    <cellStyle name="Normal 76 6" xfId="1170"/>
    <cellStyle name="Normal 76 7" xfId="1376"/>
    <cellStyle name="Normal 76 8" xfId="1583"/>
    <cellStyle name="Normal 76 9" xfId="1785"/>
    <cellStyle name="Normal 77" xfId="110"/>
    <cellStyle name="Normal 77 10" xfId="2087"/>
    <cellStyle name="Normal 77 11" xfId="3132"/>
    <cellStyle name="Normal 77 2" xfId="359"/>
    <cellStyle name="Normal 77 3" xfId="543"/>
    <cellStyle name="Normal 77 4" xfId="753"/>
    <cellStyle name="Normal 77 5" xfId="962"/>
    <cellStyle name="Normal 77 6" xfId="1171"/>
    <cellStyle name="Normal 77 7" xfId="1377"/>
    <cellStyle name="Normal 77 8" xfId="1584"/>
    <cellStyle name="Normal 77 9" xfId="1786"/>
    <cellStyle name="Normal 78" xfId="48"/>
    <cellStyle name="Normal 79" xfId="49"/>
    <cellStyle name="Normal 8" xfId="61"/>
    <cellStyle name="Normal 8 10" xfId="486"/>
    <cellStyle name="Normal 8 11" xfId="696"/>
    <cellStyle name="Normal 8 12" xfId="905"/>
    <cellStyle name="Normal 8 13" xfId="1114"/>
    <cellStyle name="Normal 8 14" xfId="1320"/>
    <cellStyle name="Normal 8 15" xfId="1527"/>
    <cellStyle name="Normal 8 16" xfId="1729"/>
    <cellStyle name="Normal 8 17" xfId="1955"/>
    <cellStyle name="Normal 8 18" xfId="3133"/>
    <cellStyle name="Normal 8 2" xfId="113"/>
    <cellStyle name="Normal 8 2 10" xfId="2090"/>
    <cellStyle name="Normal 8 2 10 2" xfId="2596"/>
    <cellStyle name="Normal 8 2 10 3" xfId="2983"/>
    <cellStyle name="Normal 8 2 11" xfId="2251"/>
    <cellStyle name="Normal 8 2 12" xfId="2637"/>
    <cellStyle name="Normal 8 2 2" xfId="259"/>
    <cellStyle name="Normal 8 2 2 2" xfId="2288"/>
    <cellStyle name="Normal 8 2 2 3" xfId="2674"/>
    <cellStyle name="Normal 8 2 3" xfId="546"/>
    <cellStyle name="Normal 8 2 3 2" xfId="2335"/>
    <cellStyle name="Normal 8 2 3 3" xfId="2721"/>
    <cellStyle name="Normal 8 2 4" xfId="756"/>
    <cellStyle name="Normal 8 2 4 2" xfId="2370"/>
    <cellStyle name="Normal 8 2 4 3" xfId="2756"/>
    <cellStyle name="Normal 8 2 5" xfId="965"/>
    <cellStyle name="Normal 8 2 5 2" xfId="2405"/>
    <cellStyle name="Normal 8 2 5 3" xfId="2791"/>
    <cellStyle name="Normal 8 2 6" xfId="1174"/>
    <cellStyle name="Normal 8 2 6 2" xfId="2440"/>
    <cellStyle name="Normal 8 2 6 3" xfId="2826"/>
    <cellStyle name="Normal 8 2 7" xfId="1380"/>
    <cellStyle name="Normal 8 2 7 2" xfId="2471"/>
    <cellStyle name="Normal 8 2 7 3" xfId="2857"/>
    <cellStyle name="Normal 8 2 8" xfId="1587"/>
    <cellStyle name="Normal 8 2 8 2" xfId="2504"/>
    <cellStyle name="Normal 8 2 8 3" xfId="2890"/>
    <cellStyle name="Normal 8 2 9" xfId="1789"/>
    <cellStyle name="Normal 8 2 9 2" xfId="2533"/>
    <cellStyle name="Normal 8 2 9 3" xfId="2919"/>
    <cellStyle name="Normal 8 3" xfId="231"/>
    <cellStyle name="Normal 8 3 10" xfId="2208"/>
    <cellStyle name="Normal 8 3 10 2" xfId="2600"/>
    <cellStyle name="Normal 8 3 10 3" xfId="2987"/>
    <cellStyle name="Normal 8 3 11" xfId="2255"/>
    <cellStyle name="Normal 8 3 12" xfId="2641"/>
    <cellStyle name="Normal 8 3 2" xfId="263"/>
    <cellStyle name="Normal 8 3 2 2" xfId="2292"/>
    <cellStyle name="Normal 8 3 2 3" xfId="2678"/>
    <cellStyle name="Normal 8 3 3" xfId="665"/>
    <cellStyle name="Normal 8 3 3 2" xfId="2340"/>
    <cellStyle name="Normal 8 3 3 3" xfId="2726"/>
    <cellStyle name="Normal 8 3 4" xfId="875"/>
    <cellStyle name="Normal 8 3 4 2" xfId="2375"/>
    <cellStyle name="Normal 8 3 4 3" xfId="2761"/>
    <cellStyle name="Normal 8 3 5" xfId="1083"/>
    <cellStyle name="Normal 8 3 5 2" xfId="2409"/>
    <cellStyle name="Normal 8 3 5 3" xfId="2795"/>
    <cellStyle name="Normal 8 3 6" xfId="1293"/>
    <cellStyle name="Normal 8 3 6 2" xfId="2445"/>
    <cellStyle name="Normal 8 3 6 3" xfId="2831"/>
    <cellStyle name="Normal 8 3 7" xfId="1498"/>
    <cellStyle name="Normal 8 3 7 2" xfId="2475"/>
    <cellStyle name="Normal 8 3 7 3" xfId="2861"/>
    <cellStyle name="Normal 8 3 8" xfId="1705"/>
    <cellStyle name="Normal 8 3 8 2" xfId="2508"/>
    <cellStyle name="Normal 8 3 8 3" xfId="2894"/>
    <cellStyle name="Normal 8 3 9" xfId="1907"/>
    <cellStyle name="Normal 8 3 9 2" xfId="2537"/>
    <cellStyle name="Normal 8 3 9 3" xfId="2923"/>
    <cellStyle name="Normal 8 4" xfId="235"/>
    <cellStyle name="Normal 8 4 10" xfId="2212"/>
    <cellStyle name="Normal 8 4 10 2" xfId="2604"/>
    <cellStyle name="Normal 8 4 10 3" xfId="2991"/>
    <cellStyle name="Normal 8 4 11" xfId="2259"/>
    <cellStyle name="Normal 8 4 12" xfId="2645"/>
    <cellStyle name="Normal 8 4 2" xfId="267"/>
    <cellStyle name="Normal 8 4 2 2" xfId="2296"/>
    <cellStyle name="Normal 8 4 2 3" xfId="2682"/>
    <cellStyle name="Normal 8 4 3" xfId="669"/>
    <cellStyle name="Normal 8 4 3 2" xfId="2344"/>
    <cellStyle name="Normal 8 4 3 3" xfId="2730"/>
    <cellStyle name="Normal 8 4 4" xfId="879"/>
    <cellStyle name="Normal 8 4 4 2" xfId="2379"/>
    <cellStyle name="Normal 8 4 4 3" xfId="2765"/>
    <cellStyle name="Normal 8 4 5" xfId="1087"/>
    <cellStyle name="Normal 8 4 5 2" xfId="2413"/>
    <cellStyle name="Normal 8 4 5 3" xfId="2799"/>
    <cellStyle name="Normal 8 4 6" xfId="1297"/>
    <cellStyle name="Normal 8 4 6 2" xfId="2449"/>
    <cellStyle name="Normal 8 4 6 3" xfId="2835"/>
    <cellStyle name="Normal 8 4 7" xfId="1502"/>
    <cellStyle name="Normal 8 4 7 2" xfId="2479"/>
    <cellStyle name="Normal 8 4 7 3" xfId="2865"/>
    <cellStyle name="Normal 8 4 8" xfId="1709"/>
    <cellStyle name="Normal 8 4 8 2" xfId="2512"/>
    <cellStyle name="Normal 8 4 8 3" xfId="2898"/>
    <cellStyle name="Normal 8 4 9" xfId="1911"/>
    <cellStyle name="Normal 8 4 9 2" xfId="2541"/>
    <cellStyle name="Normal 8 4 9 3" xfId="2927"/>
    <cellStyle name="Normal 8 5" xfId="239"/>
    <cellStyle name="Normal 8 5 10" xfId="2216"/>
    <cellStyle name="Normal 8 5 10 2" xfId="2608"/>
    <cellStyle name="Normal 8 5 10 3" xfId="2995"/>
    <cellStyle name="Normal 8 5 11" xfId="2263"/>
    <cellStyle name="Normal 8 5 12" xfId="2649"/>
    <cellStyle name="Normal 8 5 2" xfId="271"/>
    <cellStyle name="Normal 8 5 2 2" xfId="2300"/>
    <cellStyle name="Normal 8 5 2 3" xfId="2686"/>
    <cellStyle name="Normal 8 5 3" xfId="673"/>
    <cellStyle name="Normal 8 5 3 2" xfId="2348"/>
    <cellStyle name="Normal 8 5 3 3" xfId="2734"/>
    <cellStyle name="Normal 8 5 4" xfId="883"/>
    <cellStyle name="Normal 8 5 4 2" xfId="2383"/>
    <cellStyle name="Normal 8 5 4 3" xfId="2769"/>
    <cellStyle name="Normal 8 5 5" xfId="1091"/>
    <cellStyle name="Normal 8 5 5 2" xfId="2417"/>
    <cellStyle name="Normal 8 5 5 3" xfId="2803"/>
    <cellStyle name="Normal 8 5 6" xfId="1301"/>
    <cellStyle name="Normal 8 5 6 2" xfId="2453"/>
    <cellStyle name="Normal 8 5 6 3" xfId="2839"/>
    <cellStyle name="Normal 8 5 7" xfId="1506"/>
    <cellStyle name="Normal 8 5 7 2" xfId="2483"/>
    <cellStyle name="Normal 8 5 7 3" xfId="2869"/>
    <cellStyle name="Normal 8 5 8" xfId="1713"/>
    <cellStyle name="Normal 8 5 8 2" xfId="2516"/>
    <cellStyle name="Normal 8 5 8 3" xfId="2902"/>
    <cellStyle name="Normal 8 5 9" xfId="1915"/>
    <cellStyle name="Normal 8 5 9 2" xfId="2545"/>
    <cellStyle name="Normal 8 5 9 3" xfId="2931"/>
    <cellStyle name="Normal 8 6" xfId="242"/>
    <cellStyle name="Normal 8 6 10" xfId="2219"/>
    <cellStyle name="Normal 8 6 10 2" xfId="2611"/>
    <cellStyle name="Normal 8 6 10 3" xfId="2998"/>
    <cellStyle name="Normal 8 6 11" xfId="2266"/>
    <cellStyle name="Normal 8 6 12" xfId="2652"/>
    <cellStyle name="Normal 8 6 2" xfId="274"/>
    <cellStyle name="Normal 8 6 2 2" xfId="2303"/>
    <cellStyle name="Normal 8 6 2 3" xfId="2689"/>
    <cellStyle name="Normal 8 6 3" xfId="676"/>
    <cellStyle name="Normal 8 6 3 2" xfId="2351"/>
    <cellStyle name="Normal 8 6 3 3" xfId="2737"/>
    <cellStyle name="Normal 8 6 4" xfId="886"/>
    <cellStyle name="Normal 8 6 4 2" xfId="2386"/>
    <cellStyle name="Normal 8 6 4 3" xfId="2772"/>
    <cellStyle name="Normal 8 6 5" xfId="1094"/>
    <cellStyle name="Normal 8 6 5 2" xfId="2420"/>
    <cellStyle name="Normal 8 6 5 3" xfId="2806"/>
    <cellStyle name="Normal 8 6 6" xfId="1304"/>
    <cellStyle name="Normal 8 6 6 2" xfId="2456"/>
    <cellStyle name="Normal 8 6 6 3" xfId="2842"/>
    <cellStyle name="Normal 8 6 7" xfId="1509"/>
    <cellStyle name="Normal 8 6 7 2" xfId="2486"/>
    <cellStyle name="Normal 8 6 7 3" xfId="2872"/>
    <cellStyle name="Normal 8 6 8" xfId="1716"/>
    <cellStyle name="Normal 8 6 8 2" xfId="2519"/>
    <cellStyle name="Normal 8 6 8 3" xfId="2905"/>
    <cellStyle name="Normal 8 6 9" xfId="1918"/>
    <cellStyle name="Normal 8 6 9 2" xfId="2548"/>
    <cellStyle name="Normal 8 6 9 3" xfId="2934"/>
    <cellStyle name="Normal 8 7" xfId="246"/>
    <cellStyle name="Normal 8 7 10" xfId="2223"/>
    <cellStyle name="Normal 8 7 10 2" xfId="2615"/>
    <cellStyle name="Normal 8 7 10 3" xfId="3002"/>
    <cellStyle name="Normal 8 7 11" xfId="2270"/>
    <cellStyle name="Normal 8 7 12" xfId="2656"/>
    <cellStyle name="Normal 8 7 2" xfId="278"/>
    <cellStyle name="Normal 8 7 2 2" xfId="2307"/>
    <cellStyle name="Normal 8 7 2 3" xfId="2693"/>
    <cellStyle name="Normal 8 7 3" xfId="680"/>
    <cellStyle name="Normal 8 7 3 2" xfId="2355"/>
    <cellStyle name="Normal 8 7 3 3" xfId="2741"/>
    <cellStyle name="Normal 8 7 4" xfId="890"/>
    <cellStyle name="Normal 8 7 4 2" xfId="2390"/>
    <cellStyle name="Normal 8 7 4 3" xfId="2776"/>
    <cellStyle name="Normal 8 7 5" xfId="1098"/>
    <cellStyle name="Normal 8 7 5 2" xfId="2424"/>
    <cellStyle name="Normal 8 7 5 3" xfId="2810"/>
    <cellStyle name="Normal 8 7 6" xfId="1308"/>
    <cellStyle name="Normal 8 7 6 2" xfId="2460"/>
    <cellStyle name="Normal 8 7 6 3" xfId="2846"/>
    <cellStyle name="Normal 8 7 7" xfId="1513"/>
    <cellStyle name="Normal 8 7 7 2" xfId="2490"/>
    <cellStyle name="Normal 8 7 7 3" xfId="2876"/>
    <cellStyle name="Normal 8 7 8" xfId="1720"/>
    <cellStyle name="Normal 8 7 8 2" xfId="2523"/>
    <cellStyle name="Normal 8 7 8 3" xfId="2909"/>
    <cellStyle name="Normal 8 7 9" xfId="1922"/>
    <cellStyle name="Normal 8 7 9 2" xfId="2552"/>
    <cellStyle name="Normal 8 7 9 3" xfId="2938"/>
    <cellStyle name="Normal 8 8" xfId="250"/>
    <cellStyle name="Normal 8 8 10" xfId="2227"/>
    <cellStyle name="Normal 8 8 10 2" xfId="2619"/>
    <cellStyle name="Normal 8 8 10 3" xfId="3006"/>
    <cellStyle name="Normal 8 8 11" xfId="2274"/>
    <cellStyle name="Normal 8 8 12" xfId="2660"/>
    <cellStyle name="Normal 8 8 2" xfId="282"/>
    <cellStyle name="Normal 8 8 2 2" xfId="2311"/>
    <cellStyle name="Normal 8 8 2 3" xfId="2697"/>
    <cellStyle name="Normal 8 8 3" xfId="684"/>
    <cellStyle name="Normal 8 8 3 2" xfId="2359"/>
    <cellStyle name="Normal 8 8 3 3" xfId="2745"/>
    <cellStyle name="Normal 8 8 4" xfId="894"/>
    <cellStyle name="Normal 8 8 4 2" xfId="2394"/>
    <cellStyle name="Normal 8 8 4 3" xfId="2780"/>
    <cellStyle name="Normal 8 8 5" xfId="1102"/>
    <cellStyle name="Normal 8 8 5 2" xfId="2428"/>
    <cellStyle name="Normal 8 8 5 3" xfId="2814"/>
    <cellStyle name="Normal 8 8 6" xfId="1312"/>
    <cellStyle name="Normal 8 8 6 2" xfId="2464"/>
    <cellStyle name="Normal 8 8 6 3" xfId="2850"/>
    <cellStyle name="Normal 8 8 7" xfId="1517"/>
    <cellStyle name="Normal 8 8 7 2" xfId="2494"/>
    <cellStyle name="Normal 8 8 7 3" xfId="2880"/>
    <cellStyle name="Normal 8 8 8" xfId="1724"/>
    <cellStyle name="Normal 8 8 8 2" xfId="2527"/>
    <cellStyle name="Normal 8 8 8 3" xfId="2913"/>
    <cellStyle name="Normal 8 8 9" xfId="1926"/>
    <cellStyle name="Normal 8 8 9 2" xfId="2556"/>
    <cellStyle name="Normal 8 8 9 3" xfId="2942"/>
    <cellStyle name="Normal 8 9" xfId="302"/>
    <cellStyle name="Normal 80" xfId="2023"/>
    <cellStyle name="Normal 80 2" xfId="3134"/>
    <cellStyle name="Normal 81" xfId="50"/>
    <cellStyle name="Normal 82" xfId="2024"/>
    <cellStyle name="Normal 82 2" xfId="3135"/>
    <cellStyle name="Normal 83" xfId="2025"/>
    <cellStyle name="Normal 83 2" xfId="3136"/>
    <cellStyle name="Normal 84" xfId="51"/>
    <cellStyle name="Normal 85" xfId="2026"/>
    <cellStyle name="Normal 85 2" xfId="3137"/>
    <cellStyle name="Normal 86" xfId="52"/>
    <cellStyle name="Normal 87" xfId="2027"/>
    <cellStyle name="Normal 87 2" xfId="3138"/>
    <cellStyle name="Normal 88" xfId="53"/>
    <cellStyle name="Normal 89" xfId="2028"/>
    <cellStyle name="Normal 89 2" xfId="3139"/>
    <cellStyle name="Normal 9" xfId="2029"/>
    <cellStyle name="Normal 9 2" xfId="3140"/>
    <cellStyle name="Normal 90" xfId="2030"/>
    <cellStyle name="Normal 90 2" xfId="3141"/>
    <cellStyle name="Normal 91" xfId="2031"/>
    <cellStyle name="Normal 91 2" xfId="3142"/>
    <cellStyle name="Normal 92" xfId="54"/>
    <cellStyle name="Normal 93" xfId="2032"/>
    <cellStyle name="Normal 93 2" xfId="3143"/>
    <cellStyle name="Normal 94" xfId="55"/>
    <cellStyle name="Normal 95" xfId="2033"/>
    <cellStyle name="Normal 95 2" xfId="3144"/>
    <cellStyle name="Normal 96" xfId="56"/>
    <cellStyle name="Normal 97" xfId="2034"/>
    <cellStyle name="Normal 97 2" xfId="3145"/>
    <cellStyle name="Normal 98" xfId="57"/>
    <cellStyle name="Normal 99" xfId="2035"/>
    <cellStyle name="Normal 99 2" xfId="3146"/>
    <cellStyle name="Normal_Survey_List1_2" xfId="7"/>
    <cellStyle name="Total 2" xfId="2036"/>
    <cellStyle name="เครื่องหมายจุลภาค 101" xfId="191"/>
    <cellStyle name="เครื่องหมายจุลภาค 101 10" xfId="2168"/>
    <cellStyle name="เครื่องหมายจุลภาค 101 11" xfId="3147"/>
    <cellStyle name="เครื่องหมายจุลภาค 101 2" xfId="436"/>
    <cellStyle name="เครื่องหมายจุลภาค 101 3" xfId="625"/>
    <cellStyle name="เครื่องหมายจุลภาค 101 4" xfId="835"/>
    <cellStyle name="เครื่องหมายจุลภาค 101 5" xfId="1043"/>
    <cellStyle name="เครื่องหมายจุลภาค 101 6" xfId="1253"/>
    <cellStyle name="เครื่องหมายจุลภาค 101 7" xfId="1458"/>
    <cellStyle name="เครื่องหมายจุลภาค 101 8" xfId="1665"/>
    <cellStyle name="เครื่องหมายจุลภาค 101 9" xfId="1867"/>
    <cellStyle name="เครื่องหมายจุลภาค 103" xfId="194"/>
    <cellStyle name="เครื่องหมายจุลภาค 103 10" xfId="2171"/>
    <cellStyle name="เครื่องหมายจุลภาค 103 11" xfId="3148"/>
    <cellStyle name="เครื่องหมายจุลภาค 103 2" xfId="439"/>
    <cellStyle name="เครื่องหมายจุลภาค 103 3" xfId="628"/>
    <cellStyle name="เครื่องหมายจุลภาค 103 4" xfId="838"/>
    <cellStyle name="เครื่องหมายจุลภาค 103 5" xfId="1046"/>
    <cellStyle name="เครื่องหมายจุลภาค 103 6" xfId="1256"/>
    <cellStyle name="เครื่องหมายจุลภาค 103 7" xfId="1461"/>
    <cellStyle name="เครื่องหมายจุลภาค 103 8" xfId="1668"/>
    <cellStyle name="เครื่องหมายจุลภาค 103 9" xfId="1870"/>
    <cellStyle name="เครื่องหมายจุลภาค 107" xfId="197"/>
    <cellStyle name="เครื่องหมายจุลภาค 107 10" xfId="2174"/>
    <cellStyle name="เครื่องหมายจุลภาค 107 11" xfId="3149"/>
    <cellStyle name="เครื่องหมายจุลภาค 107 2" xfId="442"/>
    <cellStyle name="เครื่องหมายจุลภาค 107 3" xfId="631"/>
    <cellStyle name="เครื่องหมายจุลภาค 107 4" xfId="841"/>
    <cellStyle name="เครื่องหมายจุลภาค 107 5" xfId="1049"/>
    <cellStyle name="เครื่องหมายจุลภาค 107 6" xfId="1259"/>
    <cellStyle name="เครื่องหมายจุลภาค 107 7" xfId="1464"/>
    <cellStyle name="เครื่องหมายจุลภาค 107 8" xfId="1671"/>
    <cellStyle name="เครื่องหมายจุลภาค 107 9" xfId="1873"/>
    <cellStyle name="เครื่องหมายจุลภาค 109" xfId="200"/>
    <cellStyle name="เครื่องหมายจุลภาค 109 10" xfId="2177"/>
    <cellStyle name="เครื่องหมายจุลภาค 109 11" xfId="3150"/>
    <cellStyle name="เครื่องหมายจุลภาค 109 2" xfId="445"/>
    <cellStyle name="เครื่องหมายจุลภาค 109 3" xfId="634"/>
    <cellStyle name="เครื่องหมายจุลภาค 109 4" xfId="844"/>
    <cellStyle name="เครื่องหมายจุลภาค 109 5" xfId="1052"/>
    <cellStyle name="เครื่องหมายจุลภาค 109 6" xfId="1262"/>
    <cellStyle name="เครื่องหมายจุลภาค 109 7" xfId="1467"/>
    <cellStyle name="เครื่องหมายจุลภาค 109 8" xfId="1674"/>
    <cellStyle name="เครื่องหมายจุลภาค 109 9" xfId="1876"/>
    <cellStyle name="เครื่องหมายจุลภาค 111" xfId="203"/>
    <cellStyle name="เครื่องหมายจุลภาค 111 10" xfId="2180"/>
    <cellStyle name="เครื่องหมายจุลภาค 111 11" xfId="3151"/>
    <cellStyle name="เครื่องหมายจุลภาค 111 2" xfId="448"/>
    <cellStyle name="เครื่องหมายจุลภาค 111 3" xfId="637"/>
    <cellStyle name="เครื่องหมายจุลภาค 111 4" xfId="847"/>
    <cellStyle name="เครื่องหมายจุลภาค 111 5" xfId="1055"/>
    <cellStyle name="เครื่องหมายจุลภาค 111 6" xfId="1265"/>
    <cellStyle name="เครื่องหมายจุลภาค 111 7" xfId="1470"/>
    <cellStyle name="เครื่องหมายจุลภาค 111 8" xfId="1677"/>
    <cellStyle name="เครื่องหมายจุลภาค 111 9" xfId="1879"/>
    <cellStyle name="เครื่องหมายจุลภาค 113" xfId="206"/>
    <cellStyle name="เครื่องหมายจุลภาค 113 10" xfId="2183"/>
    <cellStyle name="เครื่องหมายจุลภาค 113 11" xfId="3152"/>
    <cellStyle name="เครื่องหมายจุลภาค 113 2" xfId="451"/>
    <cellStyle name="เครื่องหมายจุลภาค 113 3" xfId="640"/>
    <cellStyle name="เครื่องหมายจุลภาค 113 4" xfId="850"/>
    <cellStyle name="เครื่องหมายจุลภาค 113 5" xfId="1058"/>
    <cellStyle name="เครื่องหมายจุลภาค 113 6" xfId="1268"/>
    <cellStyle name="เครื่องหมายจุลภาค 113 7" xfId="1473"/>
    <cellStyle name="เครื่องหมายจุลภาค 113 8" xfId="1680"/>
    <cellStyle name="เครื่องหมายจุลภาค 113 9" xfId="1882"/>
    <cellStyle name="เครื่องหมายจุลภาค 115" xfId="209"/>
    <cellStyle name="เครื่องหมายจุลภาค 115 10" xfId="2186"/>
    <cellStyle name="เครื่องหมายจุลภาค 115 11" xfId="3153"/>
    <cellStyle name="เครื่องหมายจุลภาค 115 2" xfId="454"/>
    <cellStyle name="เครื่องหมายจุลภาค 115 3" xfId="643"/>
    <cellStyle name="เครื่องหมายจุลภาค 115 4" xfId="853"/>
    <cellStyle name="เครื่องหมายจุลภาค 115 5" xfId="1061"/>
    <cellStyle name="เครื่องหมายจุลภาค 115 6" xfId="1271"/>
    <cellStyle name="เครื่องหมายจุลภาค 115 7" xfId="1476"/>
    <cellStyle name="เครื่องหมายจุลภาค 115 8" xfId="1683"/>
    <cellStyle name="เครื่องหมายจุลภาค 115 9" xfId="1885"/>
    <cellStyle name="เครื่องหมายจุลภาค 117" xfId="212"/>
    <cellStyle name="เครื่องหมายจุลภาค 117 10" xfId="2189"/>
    <cellStyle name="เครื่องหมายจุลภาค 117 11" xfId="3154"/>
    <cellStyle name="เครื่องหมายจุลภาค 117 2" xfId="457"/>
    <cellStyle name="เครื่องหมายจุลภาค 117 3" xfId="646"/>
    <cellStyle name="เครื่องหมายจุลภาค 117 4" xfId="856"/>
    <cellStyle name="เครื่องหมายจุลภาค 117 5" xfId="1064"/>
    <cellStyle name="เครื่องหมายจุลภาค 117 6" xfId="1274"/>
    <cellStyle name="เครื่องหมายจุลภาค 117 7" xfId="1479"/>
    <cellStyle name="เครื่องหมายจุลภาค 117 8" xfId="1686"/>
    <cellStyle name="เครื่องหมายจุลภาค 117 9" xfId="1888"/>
    <cellStyle name="เครื่องหมายจุลภาค 121" xfId="215"/>
    <cellStyle name="เครื่องหมายจุลภาค 121 10" xfId="2192"/>
    <cellStyle name="เครื่องหมายจุลภาค 121 11" xfId="3155"/>
    <cellStyle name="เครื่องหมายจุลภาค 121 2" xfId="460"/>
    <cellStyle name="เครื่องหมายจุลภาค 121 3" xfId="649"/>
    <cellStyle name="เครื่องหมายจุลภาค 121 4" xfId="859"/>
    <cellStyle name="เครื่องหมายจุลภาค 121 5" xfId="1067"/>
    <cellStyle name="เครื่องหมายจุลภาค 121 6" xfId="1277"/>
    <cellStyle name="เครื่องหมายจุลภาค 121 7" xfId="1482"/>
    <cellStyle name="เครื่องหมายจุลภาค 121 8" xfId="1689"/>
    <cellStyle name="เครื่องหมายจุลภาค 121 9" xfId="1891"/>
    <cellStyle name="เครื่องหมายจุลภาค 123" xfId="218"/>
    <cellStyle name="เครื่องหมายจุลภาค 123 10" xfId="2195"/>
    <cellStyle name="เครื่องหมายจุลภาค 123 11" xfId="3156"/>
    <cellStyle name="เครื่องหมายจุลภาค 123 2" xfId="463"/>
    <cellStyle name="เครื่องหมายจุลภาค 123 3" xfId="652"/>
    <cellStyle name="เครื่องหมายจุลภาค 123 4" xfId="862"/>
    <cellStyle name="เครื่องหมายจุลภาค 123 5" xfId="1070"/>
    <cellStyle name="เครื่องหมายจุลภาค 123 6" xfId="1280"/>
    <cellStyle name="เครื่องหมายจุลภาค 123 7" xfId="1485"/>
    <cellStyle name="เครื่องหมายจุลภาค 123 8" xfId="1692"/>
    <cellStyle name="เครื่องหมายจุลภาค 123 9" xfId="1894"/>
    <cellStyle name="เครื่องหมายจุลภาค 125" xfId="221"/>
    <cellStyle name="เครื่องหมายจุลภาค 125 10" xfId="2198"/>
    <cellStyle name="เครื่องหมายจุลภาค 125 11" xfId="3157"/>
    <cellStyle name="เครื่องหมายจุลภาค 125 2" xfId="466"/>
    <cellStyle name="เครื่องหมายจุลภาค 125 3" xfId="655"/>
    <cellStyle name="เครื่องหมายจุลภาค 125 4" xfId="865"/>
    <cellStyle name="เครื่องหมายจุลภาค 125 5" xfId="1073"/>
    <cellStyle name="เครื่องหมายจุลภาค 125 6" xfId="1283"/>
    <cellStyle name="เครื่องหมายจุลภาค 125 7" xfId="1488"/>
    <cellStyle name="เครื่องหมายจุลภาค 125 8" xfId="1695"/>
    <cellStyle name="เครื่องหมายจุลภาค 125 9" xfId="1897"/>
    <cellStyle name="เครื่องหมายจุลภาค 127" xfId="224"/>
    <cellStyle name="เครื่องหมายจุลภาค 127 10" xfId="2201"/>
    <cellStyle name="เครื่องหมายจุลภาค 127 11" xfId="3158"/>
    <cellStyle name="เครื่องหมายจุลภาค 127 2" xfId="469"/>
    <cellStyle name="เครื่องหมายจุลภาค 127 3" xfId="658"/>
    <cellStyle name="เครื่องหมายจุลภาค 127 4" xfId="868"/>
    <cellStyle name="เครื่องหมายจุลภาค 127 5" xfId="1076"/>
    <cellStyle name="เครื่องหมายจุลภาค 127 6" xfId="1286"/>
    <cellStyle name="เครื่องหมายจุลภาค 127 7" xfId="1491"/>
    <cellStyle name="เครื่องหมายจุลภาค 127 8" xfId="1698"/>
    <cellStyle name="เครื่องหมายจุลภาค 127 9" xfId="1900"/>
    <cellStyle name="เครื่องหมายจุลภาค 129" xfId="227"/>
    <cellStyle name="เครื่องหมายจุลภาค 129 10" xfId="2204"/>
    <cellStyle name="เครื่องหมายจุลภาค 129 11" xfId="3159"/>
    <cellStyle name="เครื่องหมายจุลภาค 129 2" xfId="472"/>
    <cellStyle name="เครื่องหมายจุลภาค 129 3" xfId="661"/>
    <cellStyle name="เครื่องหมายจุลภาค 129 4" xfId="871"/>
    <cellStyle name="เครื่องหมายจุลภาค 129 5" xfId="1079"/>
    <cellStyle name="เครื่องหมายจุลภาค 129 6" xfId="1289"/>
    <cellStyle name="เครื่องหมายจุลภาค 129 7" xfId="1494"/>
    <cellStyle name="เครื่องหมายจุลภาค 129 8" xfId="1701"/>
    <cellStyle name="เครื่องหมายจุลภาค 129 9" xfId="1903"/>
    <cellStyle name="เครื่องหมายจุลภาค 2" xfId="254"/>
    <cellStyle name="เครื่องหมายจุลภาค 2 2" xfId="2278"/>
    <cellStyle name="เครื่องหมายจุลภาค 2 2 2" xfId="3263"/>
    <cellStyle name="เครื่องหมายจุลภาค 2 3" xfId="3160"/>
    <cellStyle name="เครื่องหมายจุลภาค 2 4" xfId="2664"/>
    <cellStyle name="เครื่องหมายจุลภาค 47" xfId="117"/>
    <cellStyle name="เครื่องหมายจุลภาค 47 10" xfId="2093"/>
    <cellStyle name="เครื่องหมายจุลภาค 47 11" xfId="3161"/>
    <cellStyle name="เครื่องหมายจุลภาค 47 2" xfId="361"/>
    <cellStyle name="เครื่องหมายจุลภาค 47 3" xfId="550"/>
    <cellStyle name="เครื่องหมายจุลภาค 47 4" xfId="760"/>
    <cellStyle name="เครื่องหมายจุลภาค 47 5" xfId="968"/>
    <cellStyle name="เครื่องหมายจุลภาค 47 6" xfId="1178"/>
    <cellStyle name="เครื่องหมายจุลภาค 47 7" xfId="1383"/>
    <cellStyle name="เครื่องหมายจุลภาค 47 8" xfId="1590"/>
    <cellStyle name="เครื่องหมายจุลภาค 47 9" xfId="1792"/>
    <cellStyle name="เครื่องหมายจุลภาค 49" xfId="120"/>
    <cellStyle name="เครื่องหมายจุลภาค 49 10" xfId="2096"/>
    <cellStyle name="เครื่องหมายจุลภาค 49 11" xfId="3162"/>
    <cellStyle name="เครื่องหมายจุลภาค 49 2" xfId="364"/>
    <cellStyle name="เครื่องหมายจุลภาค 49 3" xfId="553"/>
    <cellStyle name="เครื่องหมายจุลภาค 49 4" xfId="763"/>
    <cellStyle name="เครื่องหมายจุลภาค 49 5" xfId="971"/>
    <cellStyle name="เครื่องหมายจุลภาค 49 6" xfId="1181"/>
    <cellStyle name="เครื่องหมายจุลภาค 49 7" xfId="1386"/>
    <cellStyle name="เครื่องหมายจุลภาค 49 8" xfId="1593"/>
    <cellStyle name="เครื่องหมายจุลภาค 49 9" xfId="1795"/>
    <cellStyle name="เครื่องหมายจุลภาค 51" xfId="123"/>
    <cellStyle name="เครื่องหมายจุลภาค 51 10" xfId="2099"/>
    <cellStyle name="เครื่องหมายจุลภาค 51 11" xfId="3163"/>
    <cellStyle name="เครื่องหมายจุลภาค 51 2" xfId="367"/>
    <cellStyle name="เครื่องหมายจุลภาค 51 3" xfId="556"/>
    <cellStyle name="เครื่องหมายจุลภาค 51 4" xfId="766"/>
    <cellStyle name="เครื่องหมายจุลภาค 51 5" xfId="974"/>
    <cellStyle name="เครื่องหมายจุลภาค 51 6" xfId="1184"/>
    <cellStyle name="เครื่องหมายจุลภาค 51 7" xfId="1389"/>
    <cellStyle name="เครื่องหมายจุลภาค 51 8" xfId="1596"/>
    <cellStyle name="เครื่องหมายจุลภาค 51 9" xfId="1798"/>
    <cellStyle name="เครื่องหมายจุลภาค 53" xfId="126"/>
    <cellStyle name="เครื่องหมายจุลภาค 53 10" xfId="2102"/>
    <cellStyle name="เครื่องหมายจุลภาค 53 11" xfId="3164"/>
    <cellStyle name="เครื่องหมายจุลภาค 53 2" xfId="370"/>
    <cellStyle name="เครื่องหมายจุลภาค 53 3" xfId="559"/>
    <cellStyle name="เครื่องหมายจุลภาค 53 4" xfId="769"/>
    <cellStyle name="เครื่องหมายจุลภาค 53 5" xfId="977"/>
    <cellStyle name="เครื่องหมายจุลภาค 53 6" xfId="1187"/>
    <cellStyle name="เครื่องหมายจุลภาค 53 7" xfId="1392"/>
    <cellStyle name="เครื่องหมายจุลภาค 53 8" xfId="1599"/>
    <cellStyle name="เครื่องหมายจุลภาค 53 9" xfId="1801"/>
    <cellStyle name="เครื่องหมายจุลภาค 57" xfId="128"/>
    <cellStyle name="เครื่องหมายจุลภาค 57 10" xfId="2105"/>
    <cellStyle name="เครื่องหมายจุลภาค 57 11" xfId="3165"/>
    <cellStyle name="เครื่องหมายจุลภาค 57 2" xfId="373"/>
    <cellStyle name="เครื่องหมายจุลภาค 57 3" xfId="562"/>
    <cellStyle name="เครื่องหมายจุลภาค 57 4" xfId="772"/>
    <cellStyle name="เครื่องหมายจุลภาค 57 5" xfId="980"/>
    <cellStyle name="เครื่องหมายจุลภาค 57 6" xfId="1190"/>
    <cellStyle name="เครื่องหมายจุลภาค 57 7" xfId="1395"/>
    <cellStyle name="เครื่องหมายจุลภาค 57 8" xfId="1602"/>
    <cellStyle name="เครื่องหมายจุลภาค 57 9" xfId="1804"/>
    <cellStyle name="เครื่องหมายจุลภาค 60" xfId="131"/>
    <cellStyle name="เครื่องหมายจุลภาค 60 10" xfId="2108"/>
    <cellStyle name="เครื่องหมายจุลภาค 60 11" xfId="3166"/>
    <cellStyle name="เครื่องหมายจุลภาค 60 2" xfId="376"/>
    <cellStyle name="เครื่องหมายจุลภาค 60 3" xfId="565"/>
    <cellStyle name="เครื่องหมายจุลภาค 60 4" xfId="775"/>
    <cellStyle name="เครื่องหมายจุลภาค 60 5" xfId="983"/>
    <cellStyle name="เครื่องหมายจุลภาค 60 6" xfId="1193"/>
    <cellStyle name="เครื่องหมายจุลภาค 60 7" xfId="1398"/>
    <cellStyle name="เครื่องหมายจุลภาค 60 8" xfId="1605"/>
    <cellStyle name="เครื่องหมายจุลภาค 60 9" xfId="1807"/>
    <cellStyle name="เครื่องหมายจุลภาค 62" xfId="134"/>
    <cellStyle name="เครื่องหมายจุลภาค 62 10" xfId="2111"/>
    <cellStyle name="เครื่องหมายจุลภาค 62 11" xfId="3167"/>
    <cellStyle name="เครื่องหมายจุลภาค 62 2" xfId="379"/>
    <cellStyle name="เครื่องหมายจุลภาค 62 3" xfId="568"/>
    <cellStyle name="เครื่องหมายจุลภาค 62 4" xfId="778"/>
    <cellStyle name="เครื่องหมายจุลภาค 62 5" xfId="986"/>
    <cellStyle name="เครื่องหมายจุลภาค 62 6" xfId="1196"/>
    <cellStyle name="เครื่องหมายจุลภาค 62 7" xfId="1401"/>
    <cellStyle name="เครื่องหมายจุลภาค 62 8" xfId="1608"/>
    <cellStyle name="เครื่องหมายจุลภาค 62 9" xfId="1810"/>
    <cellStyle name="เครื่องหมายจุลภาค 65" xfId="137"/>
    <cellStyle name="เครื่องหมายจุลภาค 65 10" xfId="2114"/>
    <cellStyle name="เครื่องหมายจุลภาค 65 11" xfId="3168"/>
    <cellStyle name="เครื่องหมายจุลภาค 65 2" xfId="382"/>
    <cellStyle name="เครื่องหมายจุลภาค 65 3" xfId="571"/>
    <cellStyle name="เครื่องหมายจุลภาค 65 4" xfId="781"/>
    <cellStyle name="เครื่องหมายจุลภาค 65 5" xfId="989"/>
    <cellStyle name="เครื่องหมายจุลภาค 65 6" xfId="1199"/>
    <cellStyle name="เครื่องหมายจุลภาค 65 7" xfId="1404"/>
    <cellStyle name="เครื่องหมายจุลภาค 65 8" xfId="1611"/>
    <cellStyle name="เครื่องหมายจุลภาค 65 9" xfId="1813"/>
    <cellStyle name="เครื่องหมายจุลภาค 66" xfId="140"/>
    <cellStyle name="เครื่องหมายจุลภาค 66 10" xfId="2117"/>
    <cellStyle name="เครื่องหมายจุลภาค 66 11" xfId="3169"/>
    <cellStyle name="เครื่องหมายจุลภาค 66 2" xfId="385"/>
    <cellStyle name="เครื่องหมายจุลภาค 66 3" xfId="574"/>
    <cellStyle name="เครื่องหมายจุลภาค 66 4" xfId="784"/>
    <cellStyle name="เครื่องหมายจุลภาค 66 5" xfId="992"/>
    <cellStyle name="เครื่องหมายจุลภาค 66 6" xfId="1202"/>
    <cellStyle name="เครื่องหมายจุลภาค 66 7" xfId="1407"/>
    <cellStyle name="เครื่องหมายจุลภาค 66 8" xfId="1614"/>
    <cellStyle name="เครื่องหมายจุลภาค 66 9" xfId="1816"/>
    <cellStyle name="เครื่องหมายจุลภาค 68" xfId="143"/>
    <cellStyle name="เครื่องหมายจุลภาค 68 10" xfId="2120"/>
    <cellStyle name="เครื่องหมายจุลภาค 68 11" xfId="3170"/>
    <cellStyle name="เครื่องหมายจุลภาค 68 2" xfId="388"/>
    <cellStyle name="เครื่องหมายจุลภาค 68 3" xfId="577"/>
    <cellStyle name="เครื่องหมายจุลภาค 68 4" xfId="787"/>
    <cellStyle name="เครื่องหมายจุลภาค 68 5" xfId="995"/>
    <cellStyle name="เครื่องหมายจุลภาค 68 6" xfId="1205"/>
    <cellStyle name="เครื่องหมายจุลภาค 68 7" xfId="1410"/>
    <cellStyle name="เครื่องหมายจุลภาค 68 8" xfId="1617"/>
    <cellStyle name="เครื่องหมายจุลภาค 68 9" xfId="1819"/>
    <cellStyle name="เครื่องหมายจุลภาค 70" xfId="146"/>
    <cellStyle name="เครื่องหมายจุลภาค 70 10" xfId="2123"/>
    <cellStyle name="เครื่องหมายจุลภาค 70 11" xfId="3171"/>
    <cellStyle name="เครื่องหมายจุลภาค 70 2" xfId="391"/>
    <cellStyle name="เครื่องหมายจุลภาค 70 3" xfId="580"/>
    <cellStyle name="เครื่องหมายจุลภาค 70 4" xfId="790"/>
    <cellStyle name="เครื่องหมายจุลภาค 70 5" xfId="998"/>
    <cellStyle name="เครื่องหมายจุลภาค 70 6" xfId="1208"/>
    <cellStyle name="เครื่องหมายจุลภาค 70 7" xfId="1413"/>
    <cellStyle name="เครื่องหมายจุลภาค 70 8" xfId="1620"/>
    <cellStyle name="เครื่องหมายจุลภาค 70 9" xfId="1822"/>
    <cellStyle name="เครื่องหมายจุลภาค 72" xfId="149"/>
    <cellStyle name="เครื่องหมายจุลภาค 72 10" xfId="2126"/>
    <cellStyle name="เครื่องหมายจุลภาค 72 11" xfId="3172"/>
    <cellStyle name="เครื่องหมายจุลภาค 72 2" xfId="394"/>
    <cellStyle name="เครื่องหมายจุลภาค 72 3" xfId="583"/>
    <cellStyle name="เครื่องหมายจุลภาค 72 4" xfId="793"/>
    <cellStyle name="เครื่องหมายจุลภาค 72 5" xfId="1001"/>
    <cellStyle name="เครื่องหมายจุลภาค 72 6" xfId="1211"/>
    <cellStyle name="เครื่องหมายจุลภาค 72 7" xfId="1416"/>
    <cellStyle name="เครื่องหมายจุลภาค 72 8" xfId="1623"/>
    <cellStyle name="เครื่องหมายจุลภาค 72 9" xfId="1825"/>
    <cellStyle name="เครื่องหมายจุลภาค 74" xfId="152"/>
    <cellStyle name="เครื่องหมายจุลภาค 74 10" xfId="2129"/>
    <cellStyle name="เครื่องหมายจุลภาค 74 11" xfId="3173"/>
    <cellStyle name="เครื่องหมายจุลภาค 74 2" xfId="397"/>
    <cellStyle name="เครื่องหมายจุลภาค 74 3" xfId="586"/>
    <cellStyle name="เครื่องหมายจุลภาค 74 4" xfId="796"/>
    <cellStyle name="เครื่องหมายจุลภาค 74 5" xfId="1004"/>
    <cellStyle name="เครื่องหมายจุลภาค 74 6" xfId="1214"/>
    <cellStyle name="เครื่องหมายจุลภาค 74 7" xfId="1419"/>
    <cellStyle name="เครื่องหมายจุลภาค 74 8" xfId="1626"/>
    <cellStyle name="เครื่องหมายจุลภาค 74 9" xfId="1828"/>
    <cellStyle name="เครื่องหมายจุลภาค 76" xfId="155"/>
    <cellStyle name="เครื่องหมายจุลภาค 76 10" xfId="2132"/>
    <cellStyle name="เครื่องหมายจุลภาค 76 11" xfId="3174"/>
    <cellStyle name="เครื่องหมายจุลภาค 76 2" xfId="400"/>
    <cellStyle name="เครื่องหมายจุลภาค 76 3" xfId="589"/>
    <cellStyle name="เครื่องหมายจุลภาค 76 4" xfId="799"/>
    <cellStyle name="เครื่องหมายจุลภาค 76 5" xfId="1007"/>
    <cellStyle name="เครื่องหมายจุลภาค 76 6" xfId="1217"/>
    <cellStyle name="เครื่องหมายจุลภาค 76 7" xfId="1422"/>
    <cellStyle name="เครื่องหมายจุลภาค 76 8" xfId="1629"/>
    <cellStyle name="เครื่องหมายจุลภาค 76 9" xfId="1831"/>
    <cellStyle name="เครื่องหมายจุลภาค 78" xfId="158"/>
    <cellStyle name="เครื่องหมายจุลภาค 78 10" xfId="2135"/>
    <cellStyle name="เครื่องหมายจุลภาค 78 11" xfId="3175"/>
    <cellStyle name="เครื่องหมายจุลภาค 78 2" xfId="403"/>
    <cellStyle name="เครื่องหมายจุลภาค 78 3" xfId="592"/>
    <cellStyle name="เครื่องหมายจุลภาค 78 4" xfId="802"/>
    <cellStyle name="เครื่องหมายจุลภาค 78 5" xfId="1010"/>
    <cellStyle name="เครื่องหมายจุลภาค 78 6" xfId="1220"/>
    <cellStyle name="เครื่องหมายจุลภาค 78 7" xfId="1425"/>
    <cellStyle name="เครื่องหมายจุลภาค 78 8" xfId="1632"/>
    <cellStyle name="เครื่องหมายจุลภาค 78 9" xfId="1834"/>
    <cellStyle name="เครื่องหมายจุลภาค 80" xfId="161"/>
    <cellStyle name="เครื่องหมายจุลภาค 80 10" xfId="2138"/>
    <cellStyle name="เครื่องหมายจุลภาค 80 11" xfId="3176"/>
    <cellStyle name="เครื่องหมายจุลภาค 80 2" xfId="406"/>
    <cellStyle name="เครื่องหมายจุลภาค 80 3" xfId="595"/>
    <cellStyle name="เครื่องหมายจุลภาค 80 4" xfId="805"/>
    <cellStyle name="เครื่องหมายจุลภาค 80 5" xfId="1013"/>
    <cellStyle name="เครื่องหมายจุลภาค 80 6" xfId="1223"/>
    <cellStyle name="เครื่องหมายจุลภาค 80 7" xfId="1428"/>
    <cellStyle name="เครื่องหมายจุลภาค 80 8" xfId="1635"/>
    <cellStyle name="เครื่องหมายจุลภาค 80 9" xfId="1837"/>
    <cellStyle name="เครื่องหมายจุลภาค 82" xfId="164"/>
    <cellStyle name="เครื่องหมายจุลภาค 82 10" xfId="2141"/>
    <cellStyle name="เครื่องหมายจุลภาค 82 11" xfId="3177"/>
    <cellStyle name="เครื่องหมายจุลภาค 82 2" xfId="409"/>
    <cellStyle name="เครื่องหมายจุลภาค 82 3" xfId="598"/>
    <cellStyle name="เครื่องหมายจุลภาค 82 4" xfId="808"/>
    <cellStyle name="เครื่องหมายจุลภาค 82 5" xfId="1016"/>
    <cellStyle name="เครื่องหมายจุลภาค 82 6" xfId="1226"/>
    <cellStyle name="เครื่องหมายจุลภาค 82 7" xfId="1431"/>
    <cellStyle name="เครื่องหมายจุลภาค 82 8" xfId="1638"/>
    <cellStyle name="เครื่องหมายจุลภาค 82 9" xfId="1840"/>
    <cellStyle name="เครื่องหมายจุลภาค 84" xfId="167"/>
    <cellStyle name="เครื่องหมายจุลภาค 84 10" xfId="2144"/>
    <cellStyle name="เครื่องหมายจุลภาค 84 11" xfId="3178"/>
    <cellStyle name="เครื่องหมายจุลภาค 84 2" xfId="412"/>
    <cellStyle name="เครื่องหมายจุลภาค 84 3" xfId="601"/>
    <cellStyle name="เครื่องหมายจุลภาค 84 4" xfId="811"/>
    <cellStyle name="เครื่องหมายจุลภาค 84 5" xfId="1019"/>
    <cellStyle name="เครื่องหมายจุลภาค 84 6" xfId="1229"/>
    <cellStyle name="เครื่องหมายจุลภาค 84 7" xfId="1434"/>
    <cellStyle name="เครื่องหมายจุลภาค 84 8" xfId="1641"/>
    <cellStyle name="เครื่องหมายจุลภาค 84 9" xfId="1843"/>
    <cellStyle name="เครื่องหมายจุลภาค 86" xfId="170"/>
    <cellStyle name="เครื่องหมายจุลภาค 86 10" xfId="2147"/>
    <cellStyle name="เครื่องหมายจุลภาค 86 11" xfId="3179"/>
    <cellStyle name="เครื่องหมายจุลภาค 86 2" xfId="415"/>
    <cellStyle name="เครื่องหมายจุลภาค 86 3" xfId="604"/>
    <cellStyle name="เครื่องหมายจุลภาค 86 4" xfId="814"/>
    <cellStyle name="เครื่องหมายจุลภาค 86 5" xfId="1022"/>
    <cellStyle name="เครื่องหมายจุลภาค 86 6" xfId="1232"/>
    <cellStyle name="เครื่องหมายจุลภาค 86 7" xfId="1437"/>
    <cellStyle name="เครื่องหมายจุลภาค 86 8" xfId="1644"/>
    <cellStyle name="เครื่องหมายจุลภาค 86 9" xfId="1846"/>
    <cellStyle name="เครื่องหมายจุลภาค 88" xfId="173"/>
    <cellStyle name="เครื่องหมายจุลภาค 88 10" xfId="2150"/>
    <cellStyle name="เครื่องหมายจุลภาค 88 11" xfId="3180"/>
    <cellStyle name="เครื่องหมายจุลภาค 88 2" xfId="418"/>
    <cellStyle name="เครื่องหมายจุลภาค 88 3" xfId="607"/>
    <cellStyle name="เครื่องหมายจุลภาค 88 4" xfId="817"/>
    <cellStyle name="เครื่องหมายจุลภาค 88 5" xfId="1025"/>
    <cellStyle name="เครื่องหมายจุลภาค 88 6" xfId="1235"/>
    <cellStyle name="เครื่องหมายจุลภาค 88 7" xfId="1440"/>
    <cellStyle name="เครื่องหมายจุลภาค 88 8" xfId="1647"/>
    <cellStyle name="เครื่องหมายจุลภาค 88 9" xfId="1849"/>
    <cellStyle name="เครื่องหมายจุลภาค 90" xfId="176"/>
    <cellStyle name="เครื่องหมายจุลภาค 90 10" xfId="2153"/>
    <cellStyle name="เครื่องหมายจุลภาค 90 11" xfId="3181"/>
    <cellStyle name="เครื่องหมายจุลภาค 90 2" xfId="421"/>
    <cellStyle name="เครื่องหมายจุลภาค 90 3" xfId="610"/>
    <cellStyle name="เครื่องหมายจุลภาค 90 4" xfId="820"/>
    <cellStyle name="เครื่องหมายจุลภาค 90 5" xfId="1028"/>
    <cellStyle name="เครื่องหมายจุลภาค 90 6" xfId="1238"/>
    <cellStyle name="เครื่องหมายจุลภาค 90 7" xfId="1443"/>
    <cellStyle name="เครื่องหมายจุลภาค 90 8" xfId="1650"/>
    <cellStyle name="เครื่องหมายจุลภาค 90 9" xfId="1852"/>
    <cellStyle name="เครื่องหมายจุลภาค 92" xfId="179"/>
    <cellStyle name="เครื่องหมายจุลภาค 92 10" xfId="2156"/>
    <cellStyle name="เครื่องหมายจุลภาค 92 11" xfId="3182"/>
    <cellStyle name="เครื่องหมายจุลภาค 92 2" xfId="424"/>
    <cellStyle name="เครื่องหมายจุลภาค 92 3" xfId="613"/>
    <cellStyle name="เครื่องหมายจุลภาค 92 4" xfId="823"/>
    <cellStyle name="เครื่องหมายจุลภาค 92 5" xfId="1031"/>
    <cellStyle name="เครื่องหมายจุลภาค 92 6" xfId="1241"/>
    <cellStyle name="เครื่องหมายจุลภาค 92 7" xfId="1446"/>
    <cellStyle name="เครื่องหมายจุลภาค 92 8" xfId="1653"/>
    <cellStyle name="เครื่องหมายจุลภาค 92 9" xfId="1855"/>
    <cellStyle name="เครื่องหมายจุลภาค 94" xfId="182"/>
    <cellStyle name="เครื่องหมายจุลภาค 94 10" xfId="2159"/>
    <cellStyle name="เครื่องหมายจุลภาค 94 11" xfId="3183"/>
    <cellStyle name="เครื่องหมายจุลภาค 94 2" xfId="427"/>
    <cellStyle name="เครื่องหมายจุลภาค 94 3" xfId="616"/>
    <cellStyle name="เครื่องหมายจุลภาค 94 4" xfId="826"/>
    <cellStyle name="เครื่องหมายจุลภาค 94 5" xfId="1034"/>
    <cellStyle name="เครื่องหมายจุลภาค 94 6" xfId="1244"/>
    <cellStyle name="เครื่องหมายจุลภาค 94 7" xfId="1449"/>
    <cellStyle name="เครื่องหมายจุลภาค 94 8" xfId="1656"/>
    <cellStyle name="เครื่องหมายจุลภาค 94 9" xfId="1858"/>
    <cellStyle name="เครื่องหมายจุลภาค 96" xfId="185"/>
    <cellStyle name="เครื่องหมายจุลภาค 96 10" xfId="2162"/>
    <cellStyle name="เครื่องหมายจุลภาค 96 11" xfId="3184"/>
    <cellStyle name="เครื่องหมายจุลภาค 96 2" xfId="430"/>
    <cellStyle name="เครื่องหมายจุลภาค 96 3" xfId="619"/>
    <cellStyle name="เครื่องหมายจุลภาค 96 4" xfId="829"/>
    <cellStyle name="เครื่องหมายจุลภาค 96 5" xfId="1037"/>
    <cellStyle name="เครื่องหมายจุลภาค 96 6" xfId="1247"/>
    <cellStyle name="เครื่องหมายจุลภาค 96 7" xfId="1452"/>
    <cellStyle name="เครื่องหมายจุลภาค 96 8" xfId="1659"/>
    <cellStyle name="เครื่องหมายจุลภาค 96 9" xfId="1861"/>
    <cellStyle name="เครื่องหมายจุลภาค 99" xfId="188"/>
    <cellStyle name="เครื่องหมายจุลภาค 99 10" xfId="2165"/>
    <cellStyle name="เครื่องหมายจุลภาค 99 11" xfId="3185"/>
    <cellStyle name="เครื่องหมายจุลภาค 99 2" xfId="433"/>
    <cellStyle name="เครื่องหมายจุลภาค 99 3" xfId="622"/>
    <cellStyle name="เครื่องหมายจุลภาค 99 4" xfId="832"/>
    <cellStyle name="เครื่องหมายจุลภาค 99 5" xfId="1040"/>
    <cellStyle name="เครื่องหมายจุลภาค 99 6" xfId="1250"/>
    <cellStyle name="เครื่องหมายจุลภาค 99 7" xfId="1455"/>
    <cellStyle name="เครื่องหมายจุลภาค 99 8" xfId="1662"/>
    <cellStyle name="เครื่องหมายจุลภาค 99 9" xfId="1864"/>
    <cellStyle name="ปกติ 100" xfId="187"/>
    <cellStyle name="ปกติ 100 10" xfId="2164"/>
    <cellStyle name="ปกติ 100 11" xfId="3186"/>
    <cellStyle name="ปกติ 100 2" xfId="432"/>
    <cellStyle name="ปกติ 100 3" xfId="621"/>
    <cellStyle name="ปกติ 100 4" xfId="831"/>
    <cellStyle name="ปกติ 100 5" xfId="1039"/>
    <cellStyle name="ปกติ 100 6" xfId="1249"/>
    <cellStyle name="ปกติ 100 7" xfId="1454"/>
    <cellStyle name="ปกติ 100 8" xfId="1661"/>
    <cellStyle name="ปกติ 100 9" xfId="1863"/>
    <cellStyle name="ปกติ 101" xfId="189"/>
    <cellStyle name="ปกติ 101 10" xfId="2166"/>
    <cellStyle name="ปกติ 101 11" xfId="3187"/>
    <cellStyle name="ปกติ 101 2" xfId="434"/>
    <cellStyle name="ปกติ 101 3" xfId="623"/>
    <cellStyle name="ปกติ 101 4" xfId="833"/>
    <cellStyle name="ปกติ 101 5" xfId="1041"/>
    <cellStyle name="ปกติ 101 6" xfId="1251"/>
    <cellStyle name="ปกติ 101 7" xfId="1456"/>
    <cellStyle name="ปกติ 101 8" xfId="1663"/>
    <cellStyle name="ปกติ 101 9" xfId="1865"/>
    <cellStyle name="ปกติ 102" xfId="190"/>
    <cellStyle name="ปกติ 102 10" xfId="2167"/>
    <cellStyle name="ปกติ 102 11" xfId="3188"/>
    <cellStyle name="ปกติ 102 2" xfId="435"/>
    <cellStyle name="ปกติ 102 3" xfId="624"/>
    <cellStyle name="ปกติ 102 4" xfId="834"/>
    <cellStyle name="ปกติ 102 5" xfId="1042"/>
    <cellStyle name="ปกติ 102 6" xfId="1252"/>
    <cellStyle name="ปกติ 102 7" xfId="1457"/>
    <cellStyle name="ปกติ 102 8" xfId="1664"/>
    <cellStyle name="ปกติ 102 9" xfId="1866"/>
    <cellStyle name="ปกติ 103" xfId="192"/>
    <cellStyle name="ปกติ 103 10" xfId="2169"/>
    <cellStyle name="ปกติ 103 11" xfId="3189"/>
    <cellStyle name="ปกติ 103 2" xfId="437"/>
    <cellStyle name="ปกติ 103 3" xfId="626"/>
    <cellStyle name="ปกติ 103 4" xfId="836"/>
    <cellStyle name="ปกติ 103 5" xfId="1044"/>
    <cellStyle name="ปกติ 103 6" xfId="1254"/>
    <cellStyle name="ปกติ 103 7" xfId="1459"/>
    <cellStyle name="ปกติ 103 8" xfId="1666"/>
    <cellStyle name="ปกติ 103 9" xfId="1868"/>
    <cellStyle name="ปกติ 104" xfId="193"/>
    <cellStyle name="ปกติ 104 10" xfId="2170"/>
    <cellStyle name="ปกติ 104 11" xfId="3190"/>
    <cellStyle name="ปกติ 104 2" xfId="438"/>
    <cellStyle name="ปกติ 104 3" xfId="627"/>
    <cellStyle name="ปกติ 104 4" xfId="837"/>
    <cellStyle name="ปกติ 104 5" xfId="1045"/>
    <cellStyle name="ปกติ 104 6" xfId="1255"/>
    <cellStyle name="ปกติ 104 7" xfId="1460"/>
    <cellStyle name="ปกติ 104 8" xfId="1667"/>
    <cellStyle name="ปกติ 104 9" xfId="1869"/>
    <cellStyle name="ปกติ 105" xfId="195"/>
    <cellStyle name="ปกติ 105 10" xfId="2172"/>
    <cellStyle name="ปกติ 105 11" xfId="3191"/>
    <cellStyle name="ปกติ 105 2" xfId="440"/>
    <cellStyle name="ปกติ 105 3" xfId="629"/>
    <cellStyle name="ปกติ 105 4" xfId="839"/>
    <cellStyle name="ปกติ 105 5" xfId="1047"/>
    <cellStyle name="ปกติ 105 6" xfId="1257"/>
    <cellStyle name="ปกติ 105 7" xfId="1462"/>
    <cellStyle name="ปกติ 105 8" xfId="1669"/>
    <cellStyle name="ปกติ 105 9" xfId="1871"/>
    <cellStyle name="ปกติ 108" xfId="196"/>
    <cellStyle name="ปกติ 108 10" xfId="2173"/>
    <cellStyle name="ปกติ 108 11" xfId="3192"/>
    <cellStyle name="ปกติ 108 2" xfId="441"/>
    <cellStyle name="ปกติ 108 3" xfId="630"/>
    <cellStyle name="ปกติ 108 4" xfId="840"/>
    <cellStyle name="ปกติ 108 5" xfId="1048"/>
    <cellStyle name="ปกติ 108 6" xfId="1258"/>
    <cellStyle name="ปกติ 108 7" xfId="1463"/>
    <cellStyle name="ปกติ 108 8" xfId="1670"/>
    <cellStyle name="ปกติ 108 9" xfId="1872"/>
    <cellStyle name="ปกติ 109" xfId="198"/>
    <cellStyle name="ปกติ 109 10" xfId="2175"/>
    <cellStyle name="ปกติ 109 11" xfId="3193"/>
    <cellStyle name="ปกติ 109 2" xfId="443"/>
    <cellStyle name="ปกติ 109 3" xfId="632"/>
    <cellStyle name="ปกติ 109 4" xfId="842"/>
    <cellStyle name="ปกติ 109 5" xfId="1050"/>
    <cellStyle name="ปกติ 109 6" xfId="1260"/>
    <cellStyle name="ปกติ 109 7" xfId="1465"/>
    <cellStyle name="ปกติ 109 8" xfId="1672"/>
    <cellStyle name="ปกติ 109 9" xfId="1874"/>
    <cellStyle name="ปกติ 110" xfId="199"/>
    <cellStyle name="ปกติ 110 10" xfId="2176"/>
    <cellStyle name="ปกติ 110 11" xfId="3194"/>
    <cellStyle name="ปกติ 110 2" xfId="444"/>
    <cellStyle name="ปกติ 110 3" xfId="633"/>
    <cellStyle name="ปกติ 110 4" xfId="843"/>
    <cellStyle name="ปกติ 110 5" xfId="1051"/>
    <cellStyle name="ปกติ 110 6" xfId="1261"/>
    <cellStyle name="ปกติ 110 7" xfId="1466"/>
    <cellStyle name="ปกติ 110 8" xfId="1673"/>
    <cellStyle name="ปกติ 110 9" xfId="1875"/>
    <cellStyle name="ปกติ 111" xfId="201"/>
    <cellStyle name="ปกติ 111 10" xfId="2178"/>
    <cellStyle name="ปกติ 111 11" xfId="3195"/>
    <cellStyle name="ปกติ 111 2" xfId="446"/>
    <cellStyle name="ปกติ 111 3" xfId="635"/>
    <cellStyle name="ปกติ 111 4" xfId="845"/>
    <cellStyle name="ปกติ 111 5" xfId="1053"/>
    <cellStyle name="ปกติ 111 6" xfId="1263"/>
    <cellStyle name="ปกติ 111 7" xfId="1468"/>
    <cellStyle name="ปกติ 111 8" xfId="1675"/>
    <cellStyle name="ปกติ 111 9" xfId="1877"/>
    <cellStyle name="ปกติ 112" xfId="202"/>
    <cellStyle name="ปกติ 112 10" xfId="2179"/>
    <cellStyle name="ปกติ 112 11" xfId="3196"/>
    <cellStyle name="ปกติ 112 2" xfId="447"/>
    <cellStyle name="ปกติ 112 3" xfId="636"/>
    <cellStyle name="ปกติ 112 4" xfId="846"/>
    <cellStyle name="ปกติ 112 5" xfId="1054"/>
    <cellStyle name="ปกติ 112 6" xfId="1264"/>
    <cellStyle name="ปกติ 112 7" xfId="1469"/>
    <cellStyle name="ปกติ 112 8" xfId="1676"/>
    <cellStyle name="ปกติ 112 9" xfId="1878"/>
    <cellStyle name="ปกติ 113" xfId="204"/>
    <cellStyle name="ปกติ 113 10" xfId="2181"/>
    <cellStyle name="ปกติ 113 11" xfId="3197"/>
    <cellStyle name="ปกติ 113 2" xfId="449"/>
    <cellStyle name="ปกติ 113 3" xfId="638"/>
    <cellStyle name="ปกติ 113 4" xfId="848"/>
    <cellStyle name="ปกติ 113 5" xfId="1056"/>
    <cellStyle name="ปกติ 113 6" xfId="1266"/>
    <cellStyle name="ปกติ 113 7" xfId="1471"/>
    <cellStyle name="ปกติ 113 8" xfId="1678"/>
    <cellStyle name="ปกติ 113 9" xfId="1880"/>
    <cellStyle name="ปกติ 114" xfId="205"/>
    <cellStyle name="ปกติ 114 10" xfId="2182"/>
    <cellStyle name="ปกติ 114 11" xfId="3198"/>
    <cellStyle name="ปกติ 114 2" xfId="450"/>
    <cellStyle name="ปกติ 114 3" xfId="639"/>
    <cellStyle name="ปกติ 114 4" xfId="849"/>
    <cellStyle name="ปกติ 114 5" xfId="1057"/>
    <cellStyle name="ปกติ 114 6" xfId="1267"/>
    <cellStyle name="ปกติ 114 7" xfId="1472"/>
    <cellStyle name="ปกติ 114 8" xfId="1679"/>
    <cellStyle name="ปกติ 114 9" xfId="1881"/>
    <cellStyle name="ปกติ 115" xfId="207"/>
    <cellStyle name="ปกติ 115 10" xfId="2184"/>
    <cellStyle name="ปกติ 115 11" xfId="3199"/>
    <cellStyle name="ปกติ 115 2" xfId="452"/>
    <cellStyle name="ปกติ 115 3" xfId="641"/>
    <cellStyle name="ปกติ 115 4" xfId="851"/>
    <cellStyle name="ปกติ 115 5" xfId="1059"/>
    <cellStyle name="ปกติ 115 6" xfId="1269"/>
    <cellStyle name="ปกติ 115 7" xfId="1474"/>
    <cellStyle name="ปกติ 115 8" xfId="1681"/>
    <cellStyle name="ปกติ 115 9" xfId="1883"/>
    <cellStyle name="ปกติ 116" xfId="208"/>
    <cellStyle name="ปกติ 116 10" xfId="2185"/>
    <cellStyle name="ปกติ 116 11" xfId="3200"/>
    <cellStyle name="ปกติ 116 2" xfId="453"/>
    <cellStyle name="ปกติ 116 3" xfId="642"/>
    <cellStyle name="ปกติ 116 4" xfId="852"/>
    <cellStyle name="ปกติ 116 5" xfId="1060"/>
    <cellStyle name="ปกติ 116 6" xfId="1270"/>
    <cellStyle name="ปกติ 116 7" xfId="1475"/>
    <cellStyle name="ปกติ 116 8" xfId="1682"/>
    <cellStyle name="ปกติ 116 9" xfId="1884"/>
    <cellStyle name="ปกติ 117" xfId="210"/>
    <cellStyle name="ปกติ 117 10" xfId="2187"/>
    <cellStyle name="ปกติ 117 11" xfId="3201"/>
    <cellStyle name="ปกติ 117 2" xfId="455"/>
    <cellStyle name="ปกติ 117 3" xfId="644"/>
    <cellStyle name="ปกติ 117 4" xfId="854"/>
    <cellStyle name="ปกติ 117 5" xfId="1062"/>
    <cellStyle name="ปกติ 117 6" xfId="1272"/>
    <cellStyle name="ปกติ 117 7" xfId="1477"/>
    <cellStyle name="ปกติ 117 8" xfId="1684"/>
    <cellStyle name="ปกติ 117 9" xfId="1886"/>
    <cellStyle name="ปกติ 118" xfId="211"/>
    <cellStyle name="ปกติ 118 10" xfId="2188"/>
    <cellStyle name="ปกติ 118 11" xfId="3202"/>
    <cellStyle name="ปกติ 118 2" xfId="456"/>
    <cellStyle name="ปกติ 118 3" xfId="645"/>
    <cellStyle name="ปกติ 118 4" xfId="855"/>
    <cellStyle name="ปกติ 118 5" xfId="1063"/>
    <cellStyle name="ปกติ 118 6" xfId="1273"/>
    <cellStyle name="ปกติ 118 7" xfId="1478"/>
    <cellStyle name="ปกติ 118 8" xfId="1685"/>
    <cellStyle name="ปกติ 118 9" xfId="1887"/>
    <cellStyle name="ปกติ 119" xfId="213"/>
    <cellStyle name="ปกติ 119 10" xfId="2190"/>
    <cellStyle name="ปกติ 119 11" xfId="3203"/>
    <cellStyle name="ปกติ 119 2" xfId="458"/>
    <cellStyle name="ปกติ 119 3" xfId="647"/>
    <cellStyle name="ปกติ 119 4" xfId="857"/>
    <cellStyle name="ปกติ 119 5" xfId="1065"/>
    <cellStyle name="ปกติ 119 6" xfId="1275"/>
    <cellStyle name="ปกติ 119 7" xfId="1480"/>
    <cellStyle name="ปกติ 119 8" xfId="1687"/>
    <cellStyle name="ปกติ 119 9" xfId="1889"/>
    <cellStyle name="ปกติ 122" xfId="214"/>
    <cellStyle name="ปกติ 122 10" xfId="2191"/>
    <cellStyle name="ปกติ 122 11" xfId="3204"/>
    <cellStyle name="ปกติ 122 2" xfId="459"/>
    <cellStyle name="ปกติ 122 3" xfId="648"/>
    <cellStyle name="ปกติ 122 4" xfId="858"/>
    <cellStyle name="ปกติ 122 5" xfId="1066"/>
    <cellStyle name="ปกติ 122 6" xfId="1276"/>
    <cellStyle name="ปกติ 122 7" xfId="1481"/>
    <cellStyle name="ปกติ 122 8" xfId="1688"/>
    <cellStyle name="ปกติ 122 9" xfId="1890"/>
    <cellStyle name="ปกติ 123" xfId="216"/>
    <cellStyle name="ปกติ 123 10" xfId="2193"/>
    <cellStyle name="ปกติ 123 11" xfId="3205"/>
    <cellStyle name="ปกติ 123 2" xfId="461"/>
    <cellStyle name="ปกติ 123 3" xfId="650"/>
    <cellStyle name="ปกติ 123 4" xfId="860"/>
    <cellStyle name="ปกติ 123 5" xfId="1068"/>
    <cellStyle name="ปกติ 123 6" xfId="1278"/>
    <cellStyle name="ปกติ 123 7" xfId="1483"/>
    <cellStyle name="ปกติ 123 8" xfId="1690"/>
    <cellStyle name="ปกติ 123 9" xfId="1892"/>
    <cellStyle name="ปกติ 124" xfId="217"/>
    <cellStyle name="ปกติ 124 10" xfId="2194"/>
    <cellStyle name="ปกติ 124 11" xfId="3206"/>
    <cellStyle name="ปกติ 124 2" xfId="462"/>
    <cellStyle name="ปกติ 124 3" xfId="651"/>
    <cellStyle name="ปกติ 124 4" xfId="861"/>
    <cellStyle name="ปกติ 124 5" xfId="1069"/>
    <cellStyle name="ปกติ 124 6" xfId="1279"/>
    <cellStyle name="ปกติ 124 7" xfId="1484"/>
    <cellStyle name="ปกติ 124 8" xfId="1691"/>
    <cellStyle name="ปกติ 124 9" xfId="1893"/>
    <cellStyle name="ปกติ 125" xfId="219"/>
    <cellStyle name="ปกติ 125 10" xfId="2196"/>
    <cellStyle name="ปกติ 125 11" xfId="3207"/>
    <cellStyle name="ปกติ 125 2" xfId="464"/>
    <cellStyle name="ปกติ 125 3" xfId="653"/>
    <cellStyle name="ปกติ 125 4" xfId="863"/>
    <cellStyle name="ปกติ 125 5" xfId="1071"/>
    <cellStyle name="ปกติ 125 6" xfId="1281"/>
    <cellStyle name="ปกติ 125 7" xfId="1486"/>
    <cellStyle name="ปกติ 125 8" xfId="1693"/>
    <cellStyle name="ปกติ 125 9" xfId="1895"/>
    <cellStyle name="ปกติ 126" xfId="220"/>
    <cellStyle name="ปกติ 126 10" xfId="2197"/>
    <cellStyle name="ปกติ 126 11" xfId="3208"/>
    <cellStyle name="ปกติ 126 2" xfId="465"/>
    <cellStyle name="ปกติ 126 3" xfId="654"/>
    <cellStyle name="ปกติ 126 4" xfId="864"/>
    <cellStyle name="ปกติ 126 5" xfId="1072"/>
    <cellStyle name="ปกติ 126 6" xfId="1282"/>
    <cellStyle name="ปกติ 126 7" xfId="1487"/>
    <cellStyle name="ปกติ 126 8" xfId="1694"/>
    <cellStyle name="ปกติ 126 9" xfId="1896"/>
    <cellStyle name="ปกติ 127" xfId="222"/>
    <cellStyle name="ปกติ 127 10" xfId="2199"/>
    <cellStyle name="ปกติ 127 11" xfId="3209"/>
    <cellStyle name="ปกติ 127 2" xfId="467"/>
    <cellStyle name="ปกติ 127 3" xfId="656"/>
    <cellStyle name="ปกติ 127 4" xfId="866"/>
    <cellStyle name="ปกติ 127 5" xfId="1074"/>
    <cellStyle name="ปกติ 127 6" xfId="1284"/>
    <cellStyle name="ปกติ 127 7" xfId="1489"/>
    <cellStyle name="ปกติ 127 8" xfId="1696"/>
    <cellStyle name="ปกติ 127 9" xfId="1898"/>
    <cellStyle name="ปกติ 128" xfId="223"/>
    <cellStyle name="ปกติ 128 10" xfId="2200"/>
    <cellStyle name="ปกติ 128 11" xfId="3210"/>
    <cellStyle name="ปกติ 128 2" xfId="468"/>
    <cellStyle name="ปกติ 128 3" xfId="657"/>
    <cellStyle name="ปกติ 128 4" xfId="867"/>
    <cellStyle name="ปกติ 128 5" xfId="1075"/>
    <cellStyle name="ปกติ 128 6" xfId="1285"/>
    <cellStyle name="ปกติ 128 7" xfId="1490"/>
    <cellStyle name="ปกติ 128 8" xfId="1697"/>
    <cellStyle name="ปกติ 128 9" xfId="1899"/>
    <cellStyle name="ปกติ 129" xfId="225"/>
    <cellStyle name="ปกติ 129 10" xfId="2202"/>
    <cellStyle name="ปกติ 129 11" xfId="3211"/>
    <cellStyle name="ปกติ 129 2" xfId="470"/>
    <cellStyle name="ปกติ 129 3" xfId="659"/>
    <cellStyle name="ปกติ 129 4" xfId="869"/>
    <cellStyle name="ปกติ 129 5" xfId="1077"/>
    <cellStyle name="ปกติ 129 6" xfId="1287"/>
    <cellStyle name="ปกติ 129 7" xfId="1492"/>
    <cellStyle name="ปกติ 129 8" xfId="1699"/>
    <cellStyle name="ปกติ 129 9" xfId="1901"/>
    <cellStyle name="ปกติ 130" xfId="226"/>
    <cellStyle name="ปกติ 130 10" xfId="2203"/>
    <cellStyle name="ปกติ 130 11" xfId="3212"/>
    <cellStyle name="ปกติ 130 2" xfId="471"/>
    <cellStyle name="ปกติ 130 3" xfId="660"/>
    <cellStyle name="ปกติ 130 4" xfId="870"/>
    <cellStyle name="ปกติ 130 5" xfId="1078"/>
    <cellStyle name="ปกติ 130 6" xfId="1288"/>
    <cellStyle name="ปกติ 130 7" xfId="1493"/>
    <cellStyle name="ปกติ 130 8" xfId="1700"/>
    <cellStyle name="ปกติ 130 9" xfId="1902"/>
    <cellStyle name="ปกติ 131" xfId="228"/>
    <cellStyle name="ปกติ 131 10" xfId="2205"/>
    <cellStyle name="ปกติ 131 11" xfId="3213"/>
    <cellStyle name="ปกติ 131 2" xfId="473"/>
    <cellStyle name="ปกติ 131 3" xfId="662"/>
    <cellStyle name="ปกติ 131 4" xfId="872"/>
    <cellStyle name="ปกติ 131 5" xfId="1080"/>
    <cellStyle name="ปกติ 131 6" xfId="1290"/>
    <cellStyle name="ปกติ 131 7" xfId="1495"/>
    <cellStyle name="ปกติ 131 8" xfId="1702"/>
    <cellStyle name="ปกติ 131 9" xfId="1904"/>
    <cellStyle name="ปกติ 2" xfId="32"/>
    <cellStyle name="ปกติ 2 2" xfId="2277"/>
    <cellStyle name="ปกติ 2 3" xfId="2663"/>
    <cellStyle name="ปกติ 2 4" xfId="253"/>
    <cellStyle name="ปกติ 2 5" xfId="3302"/>
    <cellStyle name="ปกติ 3" xfId="2037"/>
    <cellStyle name="ปกติ 48" xfId="116"/>
    <cellStyle name="ปกติ 48 10" xfId="2092"/>
    <cellStyle name="ปกติ 48 11" xfId="3214"/>
    <cellStyle name="ปกติ 48 2" xfId="360"/>
    <cellStyle name="ปกติ 48 3" xfId="549"/>
    <cellStyle name="ปกติ 48 4" xfId="759"/>
    <cellStyle name="ปกติ 48 5" xfId="967"/>
    <cellStyle name="ปกติ 48 6" xfId="1177"/>
    <cellStyle name="ปกติ 48 7" xfId="1382"/>
    <cellStyle name="ปกติ 48 8" xfId="1589"/>
    <cellStyle name="ปกติ 48 9" xfId="1791"/>
    <cellStyle name="ปกติ 49" xfId="118"/>
    <cellStyle name="ปกติ 49 10" xfId="2094"/>
    <cellStyle name="ปกติ 49 11" xfId="3215"/>
    <cellStyle name="ปกติ 49 2" xfId="362"/>
    <cellStyle name="ปกติ 49 3" xfId="551"/>
    <cellStyle name="ปกติ 49 4" xfId="761"/>
    <cellStyle name="ปกติ 49 5" xfId="969"/>
    <cellStyle name="ปกติ 49 6" xfId="1179"/>
    <cellStyle name="ปกติ 49 7" xfId="1384"/>
    <cellStyle name="ปกติ 49 8" xfId="1591"/>
    <cellStyle name="ปกติ 49 9" xfId="1793"/>
    <cellStyle name="ปกติ 50" xfId="119"/>
    <cellStyle name="ปกติ 50 10" xfId="2095"/>
    <cellStyle name="ปกติ 50 11" xfId="3216"/>
    <cellStyle name="ปกติ 50 2" xfId="363"/>
    <cellStyle name="ปกติ 50 3" xfId="552"/>
    <cellStyle name="ปกติ 50 4" xfId="762"/>
    <cellStyle name="ปกติ 50 5" xfId="970"/>
    <cellStyle name="ปกติ 50 6" xfId="1180"/>
    <cellStyle name="ปกติ 50 7" xfId="1385"/>
    <cellStyle name="ปกติ 50 8" xfId="1592"/>
    <cellStyle name="ปกติ 50 9" xfId="1794"/>
    <cellStyle name="ปกติ 51" xfId="121"/>
    <cellStyle name="ปกติ 51 10" xfId="2097"/>
    <cellStyle name="ปกติ 51 11" xfId="3217"/>
    <cellStyle name="ปกติ 51 2" xfId="365"/>
    <cellStyle name="ปกติ 51 3" xfId="554"/>
    <cellStyle name="ปกติ 51 4" xfId="764"/>
    <cellStyle name="ปกติ 51 5" xfId="972"/>
    <cellStyle name="ปกติ 51 6" xfId="1182"/>
    <cellStyle name="ปกติ 51 7" xfId="1387"/>
    <cellStyle name="ปกติ 51 8" xfId="1594"/>
    <cellStyle name="ปกติ 51 9" xfId="1796"/>
    <cellStyle name="ปกติ 52" xfId="122"/>
    <cellStyle name="ปกติ 52 10" xfId="2098"/>
    <cellStyle name="ปกติ 52 11" xfId="3218"/>
    <cellStyle name="ปกติ 52 2" xfId="366"/>
    <cellStyle name="ปกติ 52 3" xfId="555"/>
    <cellStyle name="ปกติ 52 4" xfId="765"/>
    <cellStyle name="ปกติ 52 5" xfId="973"/>
    <cellStyle name="ปกติ 52 6" xfId="1183"/>
    <cellStyle name="ปกติ 52 7" xfId="1388"/>
    <cellStyle name="ปกติ 52 8" xfId="1595"/>
    <cellStyle name="ปกติ 52 9" xfId="1797"/>
    <cellStyle name="ปกติ 53" xfId="124"/>
    <cellStyle name="ปกติ 53 10" xfId="2100"/>
    <cellStyle name="ปกติ 53 11" xfId="3219"/>
    <cellStyle name="ปกติ 53 2" xfId="368"/>
    <cellStyle name="ปกติ 53 3" xfId="557"/>
    <cellStyle name="ปกติ 53 4" xfId="767"/>
    <cellStyle name="ปกติ 53 5" xfId="975"/>
    <cellStyle name="ปกติ 53 6" xfId="1185"/>
    <cellStyle name="ปกติ 53 7" xfId="1390"/>
    <cellStyle name="ปกติ 53 8" xfId="1597"/>
    <cellStyle name="ปกติ 53 9" xfId="1799"/>
    <cellStyle name="ปกติ 54" xfId="125"/>
    <cellStyle name="ปกติ 54 10" xfId="2101"/>
    <cellStyle name="ปกติ 54 11" xfId="3220"/>
    <cellStyle name="ปกติ 54 2" xfId="369"/>
    <cellStyle name="ปกติ 54 3" xfId="558"/>
    <cellStyle name="ปกติ 54 4" xfId="768"/>
    <cellStyle name="ปกติ 54 5" xfId="976"/>
    <cellStyle name="ปกติ 54 6" xfId="1186"/>
    <cellStyle name="ปกติ 54 7" xfId="1391"/>
    <cellStyle name="ปกติ 54 8" xfId="1598"/>
    <cellStyle name="ปกติ 54 9" xfId="1800"/>
    <cellStyle name="ปกติ 55" xfId="21"/>
    <cellStyle name="ปกติ 55 10" xfId="2103"/>
    <cellStyle name="ปกติ 55 11" xfId="3221"/>
    <cellStyle name="ปกติ 55 2" xfId="371"/>
    <cellStyle name="ปกติ 55 3" xfId="560"/>
    <cellStyle name="ปกติ 55 4" xfId="770"/>
    <cellStyle name="ปกติ 55 5" xfId="978"/>
    <cellStyle name="ปกติ 55 6" xfId="1188"/>
    <cellStyle name="ปกติ 55 7" xfId="1393"/>
    <cellStyle name="ปกติ 55 8" xfId="1600"/>
    <cellStyle name="ปกติ 55 9" xfId="1802"/>
    <cellStyle name="ปกติ 58" xfId="127"/>
    <cellStyle name="ปกติ 58 10" xfId="2104"/>
    <cellStyle name="ปกติ 58 11" xfId="3222"/>
    <cellStyle name="ปกติ 58 2" xfId="372"/>
    <cellStyle name="ปกติ 58 3" xfId="561"/>
    <cellStyle name="ปกติ 58 4" xfId="771"/>
    <cellStyle name="ปกติ 58 5" xfId="979"/>
    <cellStyle name="ปกติ 58 6" xfId="1189"/>
    <cellStyle name="ปกติ 58 7" xfId="1394"/>
    <cellStyle name="ปกติ 58 8" xfId="1601"/>
    <cellStyle name="ปกติ 58 9" xfId="1803"/>
    <cellStyle name="ปกติ 60" xfId="129"/>
    <cellStyle name="ปกติ 60 10" xfId="2106"/>
    <cellStyle name="ปกติ 60 11" xfId="3223"/>
    <cellStyle name="ปกติ 60 2" xfId="374"/>
    <cellStyle name="ปกติ 60 3" xfId="563"/>
    <cellStyle name="ปกติ 60 4" xfId="773"/>
    <cellStyle name="ปกติ 60 5" xfId="981"/>
    <cellStyle name="ปกติ 60 6" xfId="1191"/>
    <cellStyle name="ปกติ 60 7" xfId="1396"/>
    <cellStyle name="ปกติ 60 8" xfId="1603"/>
    <cellStyle name="ปกติ 60 9" xfId="1805"/>
    <cellStyle name="ปกติ 61" xfId="130"/>
    <cellStyle name="ปกติ 61 10" xfId="2107"/>
    <cellStyle name="ปกติ 61 11" xfId="3224"/>
    <cellStyle name="ปกติ 61 2" xfId="375"/>
    <cellStyle name="ปกติ 61 3" xfId="564"/>
    <cellStyle name="ปกติ 61 4" xfId="774"/>
    <cellStyle name="ปกติ 61 5" xfId="982"/>
    <cellStyle name="ปกติ 61 6" xfId="1192"/>
    <cellStyle name="ปกติ 61 7" xfId="1397"/>
    <cellStyle name="ปกติ 61 8" xfId="1604"/>
    <cellStyle name="ปกติ 61 9" xfId="1806"/>
    <cellStyle name="ปกติ 62" xfId="132"/>
    <cellStyle name="ปกติ 62 10" xfId="2109"/>
    <cellStyle name="ปกติ 62 11" xfId="3225"/>
    <cellStyle name="ปกติ 62 2" xfId="377"/>
    <cellStyle name="ปกติ 62 3" xfId="566"/>
    <cellStyle name="ปกติ 62 4" xfId="776"/>
    <cellStyle name="ปกติ 62 5" xfId="984"/>
    <cellStyle name="ปกติ 62 6" xfId="1194"/>
    <cellStyle name="ปกติ 62 7" xfId="1399"/>
    <cellStyle name="ปกติ 62 8" xfId="1606"/>
    <cellStyle name="ปกติ 62 9" xfId="1808"/>
    <cellStyle name="ปกติ 63" xfId="133"/>
    <cellStyle name="ปกติ 63 10" xfId="2110"/>
    <cellStyle name="ปกติ 63 11" xfId="3226"/>
    <cellStyle name="ปกติ 63 2" xfId="378"/>
    <cellStyle name="ปกติ 63 3" xfId="567"/>
    <cellStyle name="ปกติ 63 4" xfId="777"/>
    <cellStyle name="ปกติ 63 5" xfId="985"/>
    <cellStyle name="ปกติ 63 6" xfId="1195"/>
    <cellStyle name="ปกติ 63 7" xfId="1400"/>
    <cellStyle name="ปกติ 63 8" xfId="1607"/>
    <cellStyle name="ปกติ 63 9" xfId="1809"/>
    <cellStyle name="ปกติ 64" xfId="135"/>
    <cellStyle name="ปกติ 64 10" xfId="2112"/>
    <cellStyle name="ปกติ 64 11" xfId="3227"/>
    <cellStyle name="ปกติ 64 2" xfId="380"/>
    <cellStyle name="ปกติ 64 3" xfId="569"/>
    <cellStyle name="ปกติ 64 4" xfId="779"/>
    <cellStyle name="ปกติ 64 5" xfId="987"/>
    <cellStyle name="ปกติ 64 6" xfId="1197"/>
    <cellStyle name="ปกติ 64 7" xfId="1402"/>
    <cellStyle name="ปกติ 64 8" xfId="1609"/>
    <cellStyle name="ปกติ 64 9" xfId="1811"/>
    <cellStyle name="ปกติ 65" xfId="138"/>
    <cellStyle name="ปกติ 65 10" xfId="2115"/>
    <cellStyle name="ปกติ 65 11" xfId="3228"/>
    <cellStyle name="ปกติ 65 2" xfId="383"/>
    <cellStyle name="ปกติ 65 3" xfId="572"/>
    <cellStyle name="ปกติ 65 4" xfId="782"/>
    <cellStyle name="ปกติ 65 5" xfId="990"/>
    <cellStyle name="ปกติ 65 6" xfId="1200"/>
    <cellStyle name="ปกติ 65 7" xfId="1405"/>
    <cellStyle name="ปกติ 65 8" xfId="1612"/>
    <cellStyle name="ปกติ 65 9" xfId="1814"/>
    <cellStyle name="ปกติ 66" xfId="136"/>
    <cellStyle name="ปกติ 66 10" xfId="2113"/>
    <cellStyle name="ปกติ 66 11" xfId="3229"/>
    <cellStyle name="ปกติ 66 2" xfId="381"/>
    <cellStyle name="ปกติ 66 3" xfId="570"/>
    <cellStyle name="ปกติ 66 4" xfId="780"/>
    <cellStyle name="ปกติ 66 5" xfId="988"/>
    <cellStyle name="ปกติ 66 6" xfId="1198"/>
    <cellStyle name="ปกติ 66 7" xfId="1403"/>
    <cellStyle name="ปกติ 66 8" xfId="1610"/>
    <cellStyle name="ปกติ 66 9" xfId="1812"/>
    <cellStyle name="ปกติ 67" xfId="139"/>
    <cellStyle name="ปกติ 67 10" xfId="2116"/>
    <cellStyle name="ปกติ 67 11" xfId="3230"/>
    <cellStyle name="ปกติ 67 2" xfId="384"/>
    <cellStyle name="ปกติ 67 3" xfId="573"/>
    <cellStyle name="ปกติ 67 4" xfId="783"/>
    <cellStyle name="ปกติ 67 5" xfId="991"/>
    <cellStyle name="ปกติ 67 6" xfId="1201"/>
    <cellStyle name="ปกติ 67 7" xfId="1406"/>
    <cellStyle name="ปกติ 67 8" xfId="1613"/>
    <cellStyle name="ปกติ 67 9" xfId="1815"/>
    <cellStyle name="ปกติ 68" xfId="141"/>
    <cellStyle name="ปกติ 68 10" xfId="2118"/>
    <cellStyle name="ปกติ 68 11" xfId="3231"/>
    <cellStyle name="ปกติ 68 2" xfId="386"/>
    <cellStyle name="ปกติ 68 3" xfId="575"/>
    <cellStyle name="ปกติ 68 4" xfId="785"/>
    <cellStyle name="ปกติ 68 5" xfId="993"/>
    <cellStyle name="ปกติ 68 6" xfId="1203"/>
    <cellStyle name="ปกติ 68 7" xfId="1408"/>
    <cellStyle name="ปกติ 68 8" xfId="1615"/>
    <cellStyle name="ปกติ 68 9" xfId="1817"/>
    <cellStyle name="ปกติ 69" xfId="142"/>
    <cellStyle name="ปกติ 69 10" xfId="2119"/>
    <cellStyle name="ปกติ 69 11" xfId="3232"/>
    <cellStyle name="ปกติ 69 2" xfId="387"/>
    <cellStyle name="ปกติ 69 3" xfId="576"/>
    <cellStyle name="ปกติ 69 4" xfId="786"/>
    <cellStyle name="ปกติ 69 5" xfId="994"/>
    <cellStyle name="ปกติ 69 6" xfId="1204"/>
    <cellStyle name="ปกติ 69 7" xfId="1409"/>
    <cellStyle name="ปกติ 69 8" xfId="1616"/>
    <cellStyle name="ปกติ 69 9" xfId="1818"/>
    <cellStyle name="ปกติ 70" xfId="144"/>
    <cellStyle name="ปกติ 70 10" xfId="2121"/>
    <cellStyle name="ปกติ 70 11" xfId="3233"/>
    <cellStyle name="ปกติ 70 2" xfId="389"/>
    <cellStyle name="ปกติ 70 3" xfId="578"/>
    <cellStyle name="ปกติ 70 4" xfId="788"/>
    <cellStyle name="ปกติ 70 5" xfId="996"/>
    <cellStyle name="ปกติ 70 6" xfId="1206"/>
    <cellStyle name="ปกติ 70 7" xfId="1411"/>
    <cellStyle name="ปกติ 70 8" xfId="1618"/>
    <cellStyle name="ปกติ 70 9" xfId="1820"/>
    <cellStyle name="ปกติ 71" xfId="145"/>
    <cellStyle name="ปกติ 71 10" xfId="2122"/>
    <cellStyle name="ปกติ 71 11" xfId="3234"/>
    <cellStyle name="ปกติ 71 2" xfId="390"/>
    <cellStyle name="ปกติ 71 3" xfId="579"/>
    <cellStyle name="ปกติ 71 4" xfId="789"/>
    <cellStyle name="ปกติ 71 5" xfId="997"/>
    <cellStyle name="ปกติ 71 6" xfId="1207"/>
    <cellStyle name="ปกติ 71 7" xfId="1412"/>
    <cellStyle name="ปกติ 71 8" xfId="1619"/>
    <cellStyle name="ปกติ 71 9" xfId="1821"/>
    <cellStyle name="ปกติ 72" xfId="147"/>
    <cellStyle name="ปกติ 72 10" xfId="2124"/>
    <cellStyle name="ปกติ 72 11" xfId="3235"/>
    <cellStyle name="ปกติ 72 2" xfId="392"/>
    <cellStyle name="ปกติ 72 3" xfId="581"/>
    <cellStyle name="ปกติ 72 4" xfId="791"/>
    <cellStyle name="ปกติ 72 5" xfId="999"/>
    <cellStyle name="ปกติ 72 6" xfId="1209"/>
    <cellStyle name="ปกติ 72 7" xfId="1414"/>
    <cellStyle name="ปกติ 72 8" xfId="1621"/>
    <cellStyle name="ปกติ 72 9" xfId="1823"/>
    <cellStyle name="ปกติ 73" xfId="148"/>
    <cellStyle name="ปกติ 73 10" xfId="2125"/>
    <cellStyle name="ปกติ 73 11" xfId="3236"/>
    <cellStyle name="ปกติ 73 2" xfId="393"/>
    <cellStyle name="ปกติ 73 3" xfId="582"/>
    <cellStyle name="ปกติ 73 4" xfId="792"/>
    <cellStyle name="ปกติ 73 5" xfId="1000"/>
    <cellStyle name="ปกติ 73 6" xfId="1210"/>
    <cellStyle name="ปกติ 73 7" xfId="1415"/>
    <cellStyle name="ปกติ 73 8" xfId="1622"/>
    <cellStyle name="ปกติ 73 9" xfId="1824"/>
    <cellStyle name="ปกติ 74" xfId="150"/>
    <cellStyle name="ปกติ 74 10" xfId="2127"/>
    <cellStyle name="ปกติ 74 11" xfId="3237"/>
    <cellStyle name="ปกติ 74 2" xfId="395"/>
    <cellStyle name="ปกติ 74 3" xfId="584"/>
    <cellStyle name="ปกติ 74 4" xfId="794"/>
    <cellStyle name="ปกติ 74 5" xfId="1002"/>
    <cellStyle name="ปกติ 74 6" xfId="1212"/>
    <cellStyle name="ปกติ 74 7" xfId="1417"/>
    <cellStyle name="ปกติ 74 8" xfId="1624"/>
    <cellStyle name="ปกติ 74 9" xfId="1826"/>
    <cellStyle name="ปกติ 75" xfId="151"/>
    <cellStyle name="ปกติ 75 10" xfId="2128"/>
    <cellStyle name="ปกติ 75 11" xfId="3238"/>
    <cellStyle name="ปกติ 75 2" xfId="396"/>
    <cellStyle name="ปกติ 75 3" xfId="585"/>
    <cellStyle name="ปกติ 75 4" xfId="795"/>
    <cellStyle name="ปกติ 75 5" xfId="1003"/>
    <cellStyle name="ปกติ 75 6" xfId="1213"/>
    <cellStyle name="ปกติ 75 7" xfId="1418"/>
    <cellStyle name="ปกติ 75 8" xfId="1625"/>
    <cellStyle name="ปกติ 75 9" xfId="1827"/>
    <cellStyle name="ปกติ 76" xfId="153"/>
    <cellStyle name="ปกติ 76 10" xfId="2130"/>
    <cellStyle name="ปกติ 76 11" xfId="3239"/>
    <cellStyle name="ปกติ 76 2" xfId="398"/>
    <cellStyle name="ปกติ 76 3" xfId="587"/>
    <cellStyle name="ปกติ 76 4" xfId="797"/>
    <cellStyle name="ปกติ 76 5" xfId="1005"/>
    <cellStyle name="ปกติ 76 6" xfId="1215"/>
    <cellStyle name="ปกติ 76 7" xfId="1420"/>
    <cellStyle name="ปกติ 76 8" xfId="1627"/>
    <cellStyle name="ปกติ 76 9" xfId="1829"/>
    <cellStyle name="ปกติ 77" xfId="154"/>
    <cellStyle name="ปกติ 77 10" xfId="2131"/>
    <cellStyle name="ปกติ 77 11" xfId="3240"/>
    <cellStyle name="ปกติ 77 2" xfId="399"/>
    <cellStyle name="ปกติ 77 3" xfId="588"/>
    <cellStyle name="ปกติ 77 4" xfId="798"/>
    <cellStyle name="ปกติ 77 5" xfId="1006"/>
    <cellStyle name="ปกติ 77 6" xfId="1216"/>
    <cellStyle name="ปกติ 77 7" xfId="1421"/>
    <cellStyle name="ปกติ 77 8" xfId="1628"/>
    <cellStyle name="ปกติ 77 9" xfId="1830"/>
    <cellStyle name="ปกติ 78" xfId="156"/>
    <cellStyle name="ปกติ 78 10" xfId="2133"/>
    <cellStyle name="ปกติ 78 11" xfId="3241"/>
    <cellStyle name="ปกติ 78 2" xfId="401"/>
    <cellStyle name="ปกติ 78 3" xfId="590"/>
    <cellStyle name="ปกติ 78 4" xfId="800"/>
    <cellStyle name="ปกติ 78 5" xfId="1008"/>
    <cellStyle name="ปกติ 78 6" xfId="1218"/>
    <cellStyle name="ปกติ 78 7" xfId="1423"/>
    <cellStyle name="ปกติ 78 8" xfId="1630"/>
    <cellStyle name="ปกติ 78 9" xfId="1832"/>
    <cellStyle name="ปกติ 79" xfId="157"/>
    <cellStyle name="ปกติ 79 10" xfId="2134"/>
    <cellStyle name="ปกติ 79 11" xfId="3242"/>
    <cellStyle name="ปกติ 79 2" xfId="402"/>
    <cellStyle name="ปกติ 79 3" xfId="591"/>
    <cellStyle name="ปกติ 79 4" xfId="801"/>
    <cellStyle name="ปกติ 79 5" xfId="1009"/>
    <cellStyle name="ปกติ 79 6" xfId="1219"/>
    <cellStyle name="ปกติ 79 7" xfId="1424"/>
    <cellStyle name="ปกติ 79 8" xfId="1631"/>
    <cellStyle name="ปกติ 79 9" xfId="1833"/>
    <cellStyle name="ปกติ 80" xfId="159"/>
    <cellStyle name="ปกติ 80 10" xfId="2136"/>
    <cellStyle name="ปกติ 80 11" xfId="3243"/>
    <cellStyle name="ปกติ 80 2" xfId="404"/>
    <cellStyle name="ปกติ 80 3" xfId="593"/>
    <cellStyle name="ปกติ 80 4" xfId="803"/>
    <cellStyle name="ปกติ 80 5" xfId="1011"/>
    <cellStyle name="ปกติ 80 6" xfId="1221"/>
    <cellStyle name="ปกติ 80 7" xfId="1426"/>
    <cellStyle name="ปกติ 80 8" xfId="1633"/>
    <cellStyle name="ปกติ 80 9" xfId="1835"/>
    <cellStyle name="ปกติ 81" xfId="160"/>
    <cellStyle name="ปกติ 81 10" xfId="2137"/>
    <cellStyle name="ปกติ 81 11" xfId="3244"/>
    <cellStyle name="ปกติ 81 2" xfId="405"/>
    <cellStyle name="ปกติ 81 3" xfId="594"/>
    <cellStyle name="ปกติ 81 4" xfId="804"/>
    <cellStyle name="ปกติ 81 5" xfId="1012"/>
    <cellStyle name="ปกติ 81 6" xfId="1222"/>
    <cellStyle name="ปกติ 81 7" xfId="1427"/>
    <cellStyle name="ปกติ 81 8" xfId="1634"/>
    <cellStyle name="ปกติ 81 9" xfId="1836"/>
    <cellStyle name="ปกติ 82" xfId="162"/>
    <cellStyle name="ปกติ 82 10" xfId="2139"/>
    <cellStyle name="ปกติ 82 11" xfId="3245"/>
    <cellStyle name="ปกติ 82 2" xfId="407"/>
    <cellStyle name="ปกติ 82 3" xfId="596"/>
    <cellStyle name="ปกติ 82 4" xfId="806"/>
    <cellStyle name="ปกติ 82 5" xfId="1014"/>
    <cellStyle name="ปกติ 82 6" xfId="1224"/>
    <cellStyle name="ปกติ 82 7" xfId="1429"/>
    <cellStyle name="ปกติ 82 8" xfId="1636"/>
    <cellStyle name="ปกติ 82 9" xfId="1838"/>
    <cellStyle name="ปกติ 83" xfId="163"/>
    <cellStyle name="ปกติ 83 10" xfId="2140"/>
    <cellStyle name="ปกติ 83 11" xfId="3246"/>
    <cellStyle name="ปกติ 83 2" xfId="408"/>
    <cellStyle name="ปกติ 83 3" xfId="597"/>
    <cellStyle name="ปกติ 83 4" xfId="807"/>
    <cellStyle name="ปกติ 83 5" xfId="1015"/>
    <cellStyle name="ปกติ 83 6" xfId="1225"/>
    <cellStyle name="ปกติ 83 7" xfId="1430"/>
    <cellStyle name="ปกติ 83 8" xfId="1637"/>
    <cellStyle name="ปกติ 83 9" xfId="1839"/>
    <cellStyle name="ปกติ 84" xfId="165"/>
    <cellStyle name="ปกติ 84 10" xfId="2142"/>
    <cellStyle name="ปกติ 84 11" xfId="3247"/>
    <cellStyle name="ปกติ 84 2" xfId="410"/>
    <cellStyle name="ปกติ 84 3" xfId="599"/>
    <cellStyle name="ปกติ 84 4" xfId="809"/>
    <cellStyle name="ปกติ 84 5" xfId="1017"/>
    <cellStyle name="ปกติ 84 6" xfId="1227"/>
    <cellStyle name="ปกติ 84 7" xfId="1432"/>
    <cellStyle name="ปกติ 84 8" xfId="1639"/>
    <cellStyle name="ปกติ 84 9" xfId="1841"/>
    <cellStyle name="ปกติ 85" xfId="166"/>
    <cellStyle name="ปกติ 85 10" xfId="2143"/>
    <cellStyle name="ปกติ 85 11" xfId="3248"/>
    <cellStyle name="ปกติ 85 2" xfId="411"/>
    <cellStyle name="ปกติ 85 3" xfId="600"/>
    <cellStyle name="ปกติ 85 4" xfId="810"/>
    <cellStyle name="ปกติ 85 5" xfId="1018"/>
    <cellStyle name="ปกติ 85 6" xfId="1228"/>
    <cellStyle name="ปกติ 85 7" xfId="1433"/>
    <cellStyle name="ปกติ 85 8" xfId="1640"/>
    <cellStyle name="ปกติ 85 9" xfId="1842"/>
    <cellStyle name="ปกติ 86" xfId="168"/>
    <cellStyle name="ปกติ 86 10" xfId="2145"/>
    <cellStyle name="ปกติ 86 11" xfId="3249"/>
    <cellStyle name="ปกติ 86 2" xfId="413"/>
    <cellStyle name="ปกติ 86 3" xfId="602"/>
    <cellStyle name="ปกติ 86 4" xfId="812"/>
    <cellStyle name="ปกติ 86 5" xfId="1020"/>
    <cellStyle name="ปกติ 86 6" xfId="1230"/>
    <cellStyle name="ปกติ 86 7" xfId="1435"/>
    <cellStyle name="ปกติ 86 8" xfId="1642"/>
    <cellStyle name="ปกติ 86 9" xfId="1844"/>
    <cellStyle name="ปกติ 87" xfId="169"/>
    <cellStyle name="ปกติ 87 10" xfId="2146"/>
    <cellStyle name="ปกติ 87 11" xfId="3250"/>
    <cellStyle name="ปกติ 87 2" xfId="414"/>
    <cellStyle name="ปกติ 87 3" xfId="603"/>
    <cellStyle name="ปกติ 87 4" xfId="813"/>
    <cellStyle name="ปกติ 87 5" xfId="1021"/>
    <cellStyle name="ปกติ 87 6" xfId="1231"/>
    <cellStyle name="ปกติ 87 7" xfId="1436"/>
    <cellStyle name="ปกติ 87 8" xfId="1643"/>
    <cellStyle name="ปกติ 87 9" xfId="1845"/>
    <cellStyle name="ปกติ 88" xfId="171"/>
    <cellStyle name="ปกติ 88 10" xfId="2148"/>
    <cellStyle name="ปกติ 88 11" xfId="3251"/>
    <cellStyle name="ปกติ 88 2" xfId="416"/>
    <cellStyle name="ปกติ 88 3" xfId="605"/>
    <cellStyle name="ปกติ 88 4" xfId="815"/>
    <cellStyle name="ปกติ 88 5" xfId="1023"/>
    <cellStyle name="ปกติ 88 6" xfId="1233"/>
    <cellStyle name="ปกติ 88 7" xfId="1438"/>
    <cellStyle name="ปกติ 88 8" xfId="1645"/>
    <cellStyle name="ปกติ 88 9" xfId="1847"/>
    <cellStyle name="ปกติ 89" xfId="172"/>
    <cellStyle name="ปกติ 89 10" xfId="2149"/>
    <cellStyle name="ปกติ 89 11" xfId="3252"/>
    <cellStyle name="ปกติ 89 2" xfId="417"/>
    <cellStyle name="ปกติ 89 3" xfId="606"/>
    <cellStyle name="ปกติ 89 4" xfId="816"/>
    <cellStyle name="ปกติ 89 5" xfId="1024"/>
    <cellStyle name="ปกติ 89 6" xfId="1234"/>
    <cellStyle name="ปกติ 89 7" xfId="1439"/>
    <cellStyle name="ปกติ 89 8" xfId="1646"/>
    <cellStyle name="ปกติ 89 9" xfId="1848"/>
    <cellStyle name="ปกติ 90" xfId="174"/>
    <cellStyle name="ปกติ 90 10" xfId="2151"/>
    <cellStyle name="ปกติ 90 11" xfId="3253"/>
    <cellStyle name="ปกติ 90 2" xfId="419"/>
    <cellStyle name="ปกติ 90 3" xfId="608"/>
    <cellStyle name="ปกติ 90 4" xfId="818"/>
    <cellStyle name="ปกติ 90 5" xfId="1026"/>
    <cellStyle name="ปกติ 90 6" xfId="1236"/>
    <cellStyle name="ปกติ 90 7" xfId="1441"/>
    <cellStyle name="ปกติ 90 8" xfId="1648"/>
    <cellStyle name="ปกติ 90 9" xfId="1850"/>
    <cellStyle name="ปกติ 91" xfId="175"/>
    <cellStyle name="ปกติ 91 10" xfId="2152"/>
    <cellStyle name="ปกติ 91 11" xfId="3254"/>
    <cellStyle name="ปกติ 91 2" xfId="420"/>
    <cellStyle name="ปกติ 91 3" xfId="609"/>
    <cellStyle name="ปกติ 91 4" xfId="819"/>
    <cellStyle name="ปกติ 91 5" xfId="1027"/>
    <cellStyle name="ปกติ 91 6" xfId="1237"/>
    <cellStyle name="ปกติ 91 7" xfId="1442"/>
    <cellStyle name="ปกติ 91 8" xfId="1649"/>
    <cellStyle name="ปกติ 91 9" xfId="1851"/>
    <cellStyle name="ปกติ 92" xfId="177"/>
    <cellStyle name="ปกติ 92 10" xfId="2154"/>
    <cellStyle name="ปกติ 92 11" xfId="3255"/>
    <cellStyle name="ปกติ 92 2" xfId="422"/>
    <cellStyle name="ปกติ 92 3" xfId="611"/>
    <cellStyle name="ปกติ 92 4" xfId="821"/>
    <cellStyle name="ปกติ 92 5" xfId="1029"/>
    <cellStyle name="ปกติ 92 6" xfId="1239"/>
    <cellStyle name="ปกติ 92 7" xfId="1444"/>
    <cellStyle name="ปกติ 92 8" xfId="1651"/>
    <cellStyle name="ปกติ 92 9" xfId="1853"/>
    <cellStyle name="ปกติ 93" xfId="178"/>
    <cellStyle name="ปกติ 93 10" xfId="2155"/>
    <cellStyle name="ปกติ 93 11" xfId="3256"/>
    <cellStyle name="ปกติ 93 2" xfId="423"/>
    <cellStyle name="ปกติ 93 3" xfId="612"/>
    <cellStyle name="ปกติ 93 4" xfId="822"/>
    <cellStyle name="ปกติ 93 5" xfId="1030"/>
    <cellStyle name="ปกติ 93 6" xfId="1240"/>
    <cellStyle name="ปกติ 93 7" xfId="1445"/>
    <cellStyle name="ปกติ 93 8" xfId="1652"/>
    <cellStyle name="ปกติ 93 9" xfId="1854"/>
    <cellStyle name="ปกติ 94" xfId="180"/>
    <cellStyle name="ปกติ 94 10" xfId="2157"/>
    <cellStyle name="ปกติ 94 11" xfId="3257"/>
    <cellStyle name="ปกติ 94 2" xfId="425"/>
    <cellStyle name="ปกติ 94 3" xfId="614"/>
    <cellStyle name="ปกติ 94 4" xfId="824"/>
    <cellStyle name="ปกติ 94 5" xfId="1032"/>
    <cellStyle name="ปกติ 94 6" xfId="1242"/>
    <cellStyle name="ปกติ 94 7" xfId="1447"/>
    <cellStyle name="ปกติ 94 8" xfId="1654"/>
    <cellStyle name="ปกติ 94 9" xfId="1856"/>
    <cellStyle name="ปกติ 95" xfId="181"/>
    <cellStyle name="ปกติ 95 10" xfId="2158"/>
    <cellStyle name="ปกติ 95 11" xfId="3258"/>
    <cellStyle name="ปกติ 95 2" xfId="426"/>
    <cellStyle name="ปกติ 95 3" xfId="615"/>
    <cellStyle name="ปกติ 95 4" xfId="825"/>
    <cellStyle name="ปกติ 95 5" xfId="1033"/>
    <cellStyle name="ปกติ 95 6" xfId="1243"/>
    <cellStyle name="ปกติ 95 7" xfId="1448"/>
    <cellStyle name="ปกติ 95 8" xfId="1655"/>
    <cellStyle name="ปกติ 95 9" xfId="1857"/>
    <cellStyle name="ปกติ 96" xfId="183"/>
    <cellStyle name="ปกติ 96 10" xfId="2160"/>
    <cellStyle name="ปกติ 96 11" xfId="3259"/>
    <cellStyle name="ปกติ 96 2" xfId="428"/>
    <cellStyle name="ปกติ 96 3" xfId="617"/>
    <cellStyle name="ปกติ 96 4" xfId="827"/>
    <cellStyle name="ปกติ 96 5" xfId="1035"/>
    <cellStyle name="ปกติ 96 6" xfId="1245"/>
    <cellStyle name="ปกติ 96 7" xfId="1450"/>
    <cellStyle name="ปกติ 96 8" xfId="1657"/>
    <cellStyle name="ปกติ 96 9" xfId="1859"/>
    <cellStyle name="ปกติ 97" xfId="184"/>
    <cellStyle name="ปกติ 97 10" xfId="2161"/>
    <cellStyle name="ปกติ 97 11" xfId="3260"/>
    <cellStyle name="ปกติ 97 2" xfId="429"/>
    <cellStyle name="ปกติ 97 3" xfId="618"/>
    <cellStyle name="ปกติ 97 4" xfId="828"/>
    <cellStyle name="ปกติ 97 5" xfId="1036"/>
    <cellStyle name="ปกติ 97 6" xfId="1246"/>
    <cellStyle name="ปกติ 97 7" xfId="1451"/>
    <cellStyle name="ปกติ 97 8" xfId="1658"/>
    <cellStyle name="ปกติ 97 9" xfId="1860"/>
    <cellStyle name="ปกติ 98" xfId="186"/>
    <cellStyle name="ปกติ 98 10" xfId="2163"/>
    <cellStyle name="ปกติ 98 11" xfId="3261"/>
    <cellStyle name="ปกติ 98 2" xfId="431"/>
    <cellStyle name="ปกติ 98 3" xfId="620"/>
    <cellStyle name="ปกติ 98 4" xfId="830"/>
    <cellStyle name="ปกติ 98 5" xfId="1038"/>
    <cellStyle name="ปกติ 98 6" xfId="1248"/>
    <cellStyle name="ปกติ 98 7" xfId="1453"/>
    <cellStyle name="ปกติ 98 8" xfId="1660"/>
    <cellStyle name="ปกติ 98 9" xfId="18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3"/>
  <sheetViews>
    <sheetView view="pageLayout" zoomScale="50" zoomScaleNormal="70" zoomScalePageLayoutView="50" workbookViewId="0">
      <selection activeCell="P74" sqref="O74:P74"/>
    </sheetView>
  </sheetViews>
  <sheetFormatPr defaultRowHeight="14.25"/>
  <cols>
    <col min="1" max="1" width="28.375" customWidth="1"/>
    <col min="2" max="4" width="9.125" bestFit="1" customWidth="1"/>
    <col min="5" max="5" width="39.25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style="45" customWidth="1"/>
    <col min="35" max="35" width="9" customWidth="1"/>
    <col min="37" max="37" width="10.5" bestFit="1" customWidth="1"/>
    <col min="38" max="38" width="10.75" bestFit="1" customWidth="1"/>
  </cols>
  <sheetData>
    <row r="1" spans="1:45" ht="23.25">
      <c r="A1" s="144" t="s">
        <v>123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L1" s="15"/>
    </row>
    <row r="2" spans="1:45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156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144</v>
      </c>
      <c r="AH2" s="138" t="s">
        <v>160</v>
      </c>
      <c r="AI2" s="138" t="s">
        <v>161</v>
      </c>
      <c r="AK2" s="45"/>
      <c r="AO2" s="142" t="s">
        <v>4</v>
      </c>
    </row>
    <row r="3" spans="1:45" ht="46.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K3" s="45"/>
      <c r="AO3" s="143"/>
    </row>
    <row r="4" spans="1:45" s="4" customFormat="1" ht="23.25">
      <c r="A4" s="8" t="s">
        <v>9</v>
      </c>
      <c r="B4" s="8">
        <v>615</v>
      </c>
      <c r="C4" s="8">
        <v>24</v>
      </c>
      <c r="D4" s="8">
        <v>401</v>
      </c>
      <c r="E4" s="8" t="s">
        <v>10</v>
      </c>
      <c r="F4" s="9">
        <v>171872</v>
      </c>
      <c r="G4" s="9">
        <v>191746</v>
      </c>
      <c r="H4" s="36">
        <v>19.873999999999999</v>
      </c>
      <c r="I4" s="11">
        <v>4</v>
      </c>
      <c r="J4" s="8" t="s">
        <v>130</v>
      </c>
      <c r="K4" s="12">
        <v>42134</v>
      </c>
      <c r="L4" s="13" t="s">
        <v>111</v>
      </c>
      <c r="M4" s="59">
        <v>12.85</v>
      </c>
      <c r="N4" s="59">
        <v>4.3250000000000002</v>
      </c>
      <c r="O4" s="59">
        <v>1.925</v>
      </c>
      <c r="P4" s="59">
        <v>0.7</v>
      </c>
      <c r="Q4" s="59">
        <v>2.4638300000000002</v>
      </c>
      <c r="R4" s="59">
        <v>17.175000000000001</v>
      </c>
      <c r="S4" s="59">
        <v>2.25</v>
      </c>
      <c r="T4" s="59">
        <v>0.35</v>
      </c>
      <c r="U4" s="59">
        <v>2.5000000000000001E-2</v>
      </c>
      <c r="V4" s="59">
        <v>5.8877800000000002</v>
      </c>
      <c r="W4" s="59">
        <v>0</v>
      </c>
      <c r="X4" s="59">
        <v>0</v>
      </c>
      <c r="Y4" s="59">
        <f>M4+N4+O4+P4</f>
        <v>19.8</v>
      </c>
      <c r="Z4" s="59">
        <v>1.0014000000000001</v>
      </c>
      <c r="AA4" s="60">
        <v>10.38</v>
      </c>
      <c r="AB4" s="59">
        <v>3.9</v>
      </c>
      <c r="AC4" s="59">
        <v>1.7729999999999999E-2</v>
      </c>
      <c r="AD4" s="59">
        <v>326.19</v>
      </c>
      <c r="AE4" s="59">
        <v>0.46894000000000002</v>
      </c>
      <c r="AF4" s="59">
        <v>0</v>
      </c>
      <c r="AG4" s="59">
        <v>0</v>
      </c>
      <c r="AH4" s="59">
        <v>0.26</v>
      </c>
      <c r="AI4" s="59">
        <v>3.6999999999999999E-4</v>
      </c>
      <c r="AJ4" s="1"/>
      <c r="AK4" s="1">
        <f>AB4*0.5</f>
        <v>1.95</v>
      </c>
      <c r="AL4" s="1">
        <f t="shared" ref="AL4:AL33" si="0">(AA4+AD4+AF4+AH4+AK4)*H4</f>
        <v>6732.9137199999986</v>
      </c>
      <c r="AM4" s="1">
        <f t="shared" ref="AM4:AM33" si="1">SUM(M4:P4)</f>
        <v>19.8</v>
      </c>
      <c r="AN4" s="1">
        <f t="shared" ref="AN4:AN33" si="2">SUM(R4:U4)</f>
        <v>19.8</v>
      </c>
      <c r="AO4" s="10">
        <v>19.873999999999999</v>
      </c>
      <c r="AP4" s="3"/>
      <c r="AQ4" s="3"/>
      <c r="AR4" s="3"/>
      <c r="AS4" s="3"/>
    </row>
    <row r="5" spans="1:45" s="4" customFormat="1" ht="23.25">
      <c r="A5" s="8" t="s">
        <v>9</v>
      </c>
      <c r="B5" s="8">
        <v>615</v>
      </c>
      <c r="C5" s="8">
        <v>24</v>
      </c>
      <c r="D5" s="8">
        <v>401</v>
      </c>
      <c r="E5" s="8" t="s">
        <v>10</v>
      </c>
      <c r="F5" s="9">
        <v>191746</v>
      </c>
      <c r="G5" s="9">
        <v>171872</v>
      </c>
      <c r="H5" s="36">
        <v>19.873999999999999</v>
      </c>
      <c r="I5" s="11">
        <v>4</v>
      </c>
      <c r="J5" s="8" t="s">
        <v>11</v>
      </c>
      <c r="K5" s="12">
        <v>42134</v>
      </c>
      <c r="L5" s="13" t="s">
        <v>111</v>
      </c>
      <c r="M5" s="59">
        <v>12.2</v>
      </c>
      <c r="N5" s="59">
        <v>5.1749999999999998</v>
      </c>
      <c r="O5" s="59">
        <v>1.7749999999999999</v>
      </c>
      <c r="P5" s="59">
        <v>0.7</v>
      </c>
      <c r="Q5" s="59">
        <v>2.48237</v>
      </c>
      <c r="R5" s="59">
        <v>17.274999999999999</v>
      </c>
      <c r="S5" s="59">
        <v>2.15</v>
      </c>
      <c r="T5" s="59">
        <v>0.375</v>
      </c>
      <c r="U5" s="59">
        <v>0.05</v>
      </c>
      <c r="V5" s="59">
        <v>6.1207799999999999</v>
      </c>
      <c r="W5" s="59">
        <v>0</v>
      </c>
      <c r="X5" s="59">
        <v>0</v>
      </c>
      <c r="Y5" s="59">
        <f t="shared" ref="Y5:Y33" si="3">M5+N5+O5+P5</f>
        <v>19.849999999999998</v>
      </c>
      <c r="Z5" s="59">
        <v>1.0166200000000001</v>
      </c>
      <c r="AA5" s="60">
        <v>102.63</v>
      </c>
      <c r="AB5" s="59">
        <v>0</v>
      </c>
      <c r="AC5" s="59">
        <v>0.14754</v>
      </c>
      <c r="AD5" s="59">
        <v>622.87</v>
      </c>
      <c r="AE5" s="59">
        <v>0.89546000000000003</v>
      </c>
      <c r="AF5" s="59">
        <v>0</v>
      </c>
      <c r="AG5" s="59">
        <v>0</v>
      </c>
      <c r="AH5" s="59">
        <v>0.4</v>
      </c>
      <c r="AI5" s="59">
        <v>5.8E-4</v>
      </c>
      <c r="AJ5" s="1"/>
      <c r="AK5" s="1">
        <f t="shared" ref="AK5:AK33" si="4">AB5*0.5</f>
        <v>0</v>
      </c>
      <c r="AL5" s="1">
        <f t="shared" si="0"/>
        <v>14426.536599999999</v>
      </c>
      <c r="AM5" s="1">
        <f t="shared" si="1"/>
        <v>19.849999999999998</v>
      </c>
      <c r="AN5" s="1">
        <f t="shared" si="2"/>
        <v>19.849999999999998</v>
      </c>
      <c r="AO5" s="10">
        <v>19.873999999999999</v>
      </c>
      <c r="AP5" s="3"/>
      <c r="AQ5" s="3"/>
      <c r="AR5" s="3"/>
      <c r="AS5" s="3"/>
    </row>
    <row r="6" spans="1:45" s="4" customFormat="1" ht="23.25">
      <c r="A6" s="8" t="s">
        <v>9</v>
      </c>
      <c r="B6" s="8">
        <v>615</v>
      </c>
      <c r="C6" s="8">
        <v>24</v>
      </c>
      <c r="D6" s="8">
        <v>402</v>
      </c>
      <c r="E6" s="8" t="s">
        <v>12</v>
      </c>
      <c r="F6" s="9">
        <v>191746</v>
      </c>
      <c r="G6" s="9">
        <v>240719</v>
      </c>
      <c r="H6" s="36">
        <v>48.972999999999999</v>
      </c>
      <c r="I6" s="11">
        <v>4</v>
      </c>
      <c r="J6" s="8" t="s">
        <v>130</v>
      </c>
      <c r="K6" s="12">
        <v>42134</v>
      </c>
      <c r="L6" s="13" t="s">
        <v>111</v>
      </c>
      <c r="M6" s="59">
        <v>31.5</v>
      </c>
      <c r="N6" s="59">
        <v>10.15</v>
      </c>
      <c r="O6" s="59">
        <v>5.1749999999999998</v>
      </c>
      <c r="P6" s="59">
        <v>1.8</v>
      </c>
      <c r="Q6" s="59">
        <v>2.4157799999999998</v>
      </c>
      <c r="R6" s="59">
        <v>46.975000000000001</v>
      </c>
      <c r="S6" s="59">
        <v>1.55</v>
      </c>
      <c r="T6" s="59">
        <v>7.4999999999999997E-2</v>
      </c>
      <c r="U6" s="59">
        <v>2.5000000000000001E-2</v>
      </c>
      <c r="V6" s="59">
        <v>4.6844099999999997</v>
      </c>
      <c r="W6" s="59">
        <v>0</v>
      </c>
      <c r="X6" s="59">
        <v>0</v>
      </c>
      <c r="Y6" s="59">
        <f t="shared" si="3"/>
        <v>48.624999999999993</v>
      </c>
      <c r="Z6" s="59">
        <v>1.14639</v>
      </c>
      <c r="AA6" s="60">
        <v>2.89</v>
      </c>
      <c r="AB6" s="59">
        <v>0</v>
      </c>
      <c r="AC6" s="59">
        <v>1.6900000000000001E-3</v>
      </c>
      <c r="AD6" s="59">
        <v>153.94</v>
      </c>
      <c r="AE6" s="59">
        <v>8.9810000000000001E-2</v>
      </c>
      <c r="AF6" s="59">
        <v>0</v>
      </c>
      <c r="AG6" s="59">
        <v>0</v>
      </c>
      <c r="AH6" s="59">
        <v>0</v>
      </c>
      <c r="AI6" s="59">
        <v>0</v>
      </c>
      <c r="AJ6" s="1"/>
      <c r="AK6" s="1">
        <f t="shared" si="4"/>
        <v>0</v>
      </c>
      <c r="AL6" s="1">
        <f t="shared" si="0"/>
        <v>7680.4355899999991</v>
      </c>
      <c r="AM6" s="1">
        <f t="shared" si="1"/>
        <v>48.624999999999993</v>
      </c>
      <c r="AN6" s="1">
        <f t="shared" si="2"/>
        <v>48.625</v>
      </c>
      <c r="AO6" s="10">
        <v>48.972999999999999</v>
      </c>
      <c r="AP6" s="3"/>
      <c r="AQ6" s="3"/>
      <c r="AR6" s="3"/>
      <c r="AS6" s="3"/>
    </row>
    <row r="7" spans="1:45" s="4" customFormat="1" ht="23.25">
      <c r="A7" s="8" t="s">
        <v>9</v>
      </c>
      <c r="B7" s="8">
        <v>615</v>
      </c>
      <c r="C7" s="8">
        <v>24</v>
      </c>
      <c r="D7" s="8">
        <v>402</v>
      </c>
      <c r="E7" s="8" t="s">
        <v>12</v>
      </c>
      <c r="F7" s="9">
        <v>240719</v>
      </c>
      <c r="G7" s="9">
        <v>191746</v>
      </c>
      <c r="H7" s="36">
        <v>48.972999999999999</v>
      </c>
      <c r="I7" s="11">
        <v>4</v>
      </c>
      <c r="J7" s="8" t="s">
        <v>11</v>
      </c>
      <c r="K7" s="12">
        <v>42134</v>
      </c>
      <c r="L7" s="13" t="s">
        <v>111</v>
      </c>
      <c r="M7" s="59">
        <v>31.1</v>
      </c>
      <c r="N7" s="59">
        <v>11.074999999999999</v>
      </c>
      <c r="O7" s="59">
        <v>4.75</v>
      </c>
      <c r="P7" s="59">
        <v>1.75</v>
      </c>
      <c r="Q7" s="59">
        <v>2.4190700000000001</v>
      </c>
      <c r="R7" s="59">
        <v>46.125</v>
      </c>
      <c r="S7" s="59">
        <v>2.2250000000000001</v>
      </c>
      <c r="T7" s="59">
        <v>0.22500000000000001</v>
      </c>
      <c r="U7" s="59">
        <v>0.1</v>
      </c>
      <c r="V7" s="59">
        <v>5.3708</v>
      </c>
      <c r="W7" s="59">
        <v>0</v>
      </c>
      <c r="X7" s="59">
        <v>0</v>
      </c>
      <c r="Y7" s="59">
        <f t="shared" si="3"/>
        <v>48.674999999999997</v>
      </c>
      <c r="Z7" s="59">
        <v>1.16882</v>
      </c>
      <c r="AA7" s="60">
        <v>12.87</v>
      </c>
      <c r="AB7" s="59">
        <v>0</v>
      </c>
      <c r="AC7" s="59">
        <v>7.5100000000000002E-3</v>
      </c>
      <c r="AD7" s="59">
        <v>8.82</v>
      </c>
      <c r="AE7" s="59">
        <v>5.1500000000000001E-3</v>
      </c>
      <c r="AF7" s="59">
        <v>0</v>
      </c>
      <c r="AG7" s="59">
        <v>0</v>
      </c>
      <c r="AH7" s="59">
        <v>0</v>
      </c>
      <c r="AI7" s="59">
        <v>0</v>
      </c>
      <c r="AJ7" s="1"/>
      <c r="AK7" s="1">
        <f t="shared" si="4"/>
        <v>0</v>
      </c>
      <c r="AL7" s="1">
        <f t="shared" si="0"/>
        <v>1062.2243699999999</v>
      </c>
      <c r="AM7" s="1">
        <f t="shared" si="1"/>
        <v>48.674999999999997</v>
      </c>
      <c r="AN7" s="1">
        <f t="shared" si="2"/>
        <v>48.675000000000004</v>
      </c>
      <c r="AO7" s="10">
        <v>48.972999999999999</v>
      </c>
      <c r="AP7" s="3"/>
      <c r="AQ7" s="3"/>
      <c r="AR7" s="3"/>
      <c r="AS7" s="3"/>
    </row>
    <row r="8" spans="1:45" s="4" customFormat="1" ht="23.25">
      <c r="A8" s="8" t="s">
        <v>9</v>
      </c>
      <c r="B8" s="8">
        <v>615</v>
      </c>
      <c r="C8" s="8">
        <v>24</v>
      </c>
      <c r="D8" s="8">
        <v>403</v>
      </c>
      <c r="E8" s="8" t="s">
        <v>13</v>
      </c>
      <c r="F8" s="9">
        <v>240719</v>
      </c>
      <c r="G8" s="9">
        <v>262609</v>
      </c>
      <c r="H8" s="36">
        <v>21.89</v>
      </c>
      <c r="I8" s="14">
        <v>4</v>
      </c>
      <c r="J8" s="8" t="s">
        <v>130</v>
      </c>
      <c r="K8" s="12">
        <v>42134</v>
      </c>
      <c r="L8" s="13" t="s">
        <v>111</v>
      </c>
      <c r="M8" s="59">
        <v>15.125</v>
      </c>
      <c r="N8" s="59">
        <v>2.7250000000000001</v>
      </c>
      <c r="O8" s="59">
        <v>2.6749999999999998</v>
      </c>
      <c r="P8" s="59">
        <v>1.3</v>
      </c>
      <c r="Q8" s="59">
        <v>2.2297099999999999</v>
      </c>
      <c r="R8" s="59">
        <v>17.774999999999999</v>
      </c>
      <c r="S8" s="59">
        <v>2.5750000000000002</v>
      </c>
      <c r="T8" s="59">
        <v>1.35</v>
      </c>
      <c r="U8" s="59">
        <v>0.125</v>
      </c>
      <c r="V8" s="59">
        <v>6.0471300000000001</v>
      </c>
      <c r="W8" s="59">
        <v>0</v>
      </c>
      <c r="X8" s="59">
        <v>0</v>
      </c>
      <c r="Y8" s="59">
        <f t="shared" si="3"/>
        <v>21.825000000000003</v>
      </c>
      <c r="Z8" s="59">
        <v>1.0489299999999999</v>
      </c>
      <c r="AA8" s="60">
        <v>60.95</v>
      </c>
      <c r="AB8" s="59">
        <v>30.68</v>
      </c>
      <c r="AC8" s="59">
        <v>9.9580000000000002E-2</v>
      </c>
      <c r="AD8" s="59">
        <v>141.47</v>
      </c>
      <c r="AE8" s="59">
        <v>0.18465000000000001</v>
      </c>
      <c r="AF8" s="59">
        <v>0</v>
      </c>
      <c r="AG8" s="59">
        <v>0</v>
      </c>
      <c r="AH8" s="59">
        <v>0.18</v>
      </c>
      <c r="AI8" s="59">
        <v>2.3000000000000001E-4</v>
      </c>
      <c r="AJ8" s="1"/>
      <c r="AK8" s="1">
        <f t="shared" si="4"/>
        <v>15.34</v>
      </c>
      <c r="AL8" s="1">
        <f t="shared" si="0"/>
        <v>4770.7066000000004</v>
      </c>
      <c r="AM8" s="1">
        <f t="shared" si="1"/>
        <v>21.825000000000003</v>
      </c>
      <c r="AN8" s="1">
        <f t="shared" si="2"/>
        <v>21.824999999999999</v>
      </c>
      <c r="AO8" s="10">
        <v>21.89</v>
      </c>
      <c r="AP8" s="3"/>
      <c r="AQ8" s="3"/>
      <c r="AR8" s="3"/>
      <c r="AS8" s="3"/>
    </row>
    <row r="9" spans="1:45" s="4" customFormat="1" ht="23.25">
      <c r="A9" s="8" t="s">
        <v>9</v>
      </c>
      <c r="B9" s="8">
        <v>615</v>
      </c>
      <c r="C9" s="8">
        <v>24</v>
      </c>
      <c r="D9" s="8">
        <v>403</v>
      </c>
      <c r="E9" s="8" t="s">
        <v>13</v>
      </c>
      <c r="F9" s="9">
        <v>262609</v>
      </c>
      <c r="G9" s="9">
        <v>240719</v>
      </c>
      <c r="H9" s="36">
        <v>21.89</v>
      </c>
      <c r="I9" s="14">
        <v>4</v>
      </c>
      <c r="J9" s="8" t="s">
        <v>11</v>
      </c>
      <c r="K9" s="12">
        <v>42134</v>
      </c>
      <c r="L9" s="13" t="s">
        <v>111</v>
      </c>
      <c r="M9" s="59">
        <v>15.225</v>
      </c>
      <c r="N9" s="59">
        <v>2.9</v>
      </c>
      <c r="O9" s="59">
        <v>2.4249999999999998</v>
      </c>
      <c r="P9" s="59">
        <v>1.2749999999999999</v>
      </c>
      <c r="Q9" s="59">
        <v>2.2186900000000001</v>
      </c>
      <c r="R9" s="59">
        <v>20.024999999999999</v>
      </c>
      <c r="S9" s="59">
        <v>1.4</v>
      </c>
      <c r="T9" s="59">
        <v>0.27500000000000002</v>
      </c>
      <c r="U9" s="59">
        <v>0.125</v>
      </c>
      <c r="V9" s="59">
        <v>4.5000200000000001</v>
      </c>
      <c r="W9" s="59">
        <v>0</v>
      </c>
      <c r="X9" s="59">
        <v>0</v>
      </c>
      <c r="Y9" s="59">
        <f t="shared" si="3"/>
        <v>21.824999999999999</v>
      </c>
      <c r="Z9" s="59">
        <v>1.13839</v>
      </c>
      <c r="AA9" s="60">
        <v>9.74</v>
      </c>
      <c r="AB9" s="59">
        <v>0.82</v>
      </c>
      <c r="AC9" s="59">
        <v>1.325E-2</v>
      </c>
      <c r="AD9" s="59">
        <v>34.69</v>
      </c>
      <c r="AE9" s="59">
        <v>4.5280000000000001E-2</v>
      </c>
      <c r="AF9" s="59">
        <v>0</v>
      </c>
      <c r="AG9" s="59">
        <v>0</v>
      </c>
      <c r="AH9" s="59">
        <v>0</v>
      </c>
      <c r="AI9" s="59">
        <v>0</v>
      </c>
      <c r="AJ9" s="1"/>
      <c r="AK9" s="1">
        <f t="shared" si="4"/>
        <v>0.41</v>
      </c>
      <c r="AL9" s="1">
        <f t="shared" si="0"/>
        <v>981.54759999999999</v>
      </c>
      <c r="AM9" s="1">
        <f t="shared" si="1"/>
        <v>21.824999999999999</v>
      </c>
      <c r="AN9" s="1">
        <f t="shared" si="2"/>
        <v>21.824999999999996</v>
      </c>
      <c r="AO9" s="10">
        <v>21.89</v>
      </c>
      <c r="AP9" s="3"/>
      <c r="AQ9" s="3"/>
      <c r="AR9" s="3"/>
      <c r="AS9" s="3"/>
    </row>
    <row r="10" spans="1:45" s="4" customFormat="1" ht="23.25">
      <c r="A10" s="8" t="s">
        <v>9</v>
      </c>
      <c r="B10" s="8">
        <v>615</v>
      </c>
      <c r="C10" s="8">
        <v>214</v>
      </c>
      <c r="D10" s="8">
        <v>306</v>
      </c>
      <c r="E10" s="8" t="s">
        <v>14</v>
      </c>
      <c r="F10" s="9">
        <v>224189</v>
      </c>
      <c r="G10" s="9">
        <v>264660</v>
      </c>
      <c r="H10" s="36">
        <v>40.470999999999997</v>
      </c>
      <c r="I10" s="14">
        <v>2</v>
      </c>
      <c r="J10" s="8" t="s">
        <v>130</v>
      </c>
      <c r="K10" s="12">
        <v>42133</v>
      </c>
      <c r="L10" s="13" t="s">
        <v>111</v>
      </c>
      <c r="M10" s="59">
        <v>24.475000000000001</v>
      </c>
      <c r="N10" s="59">
        <v>10.275</v>
      </c>
      <c r="O10" s="59">
        <v>4.05</v>
      </c>
      <c r="P10" s="59">
        <v>1.4750000000000001</v>
      </c>
      <c r="Q10" s="59">
        <v>3.0139999999999998</v>
      </c>
      <c r="R10" s="59">
        <v>36.6</v>
      </c>
      <c r="S10" s="59">
        <v>3.25</v>
      </c>
      <c r="T10" s="59">
        <v>0.32500000000000001</v>
      </c>
      <c r="U10" s="59">
        <v>0.1</v>
      </c>
      <c r="V10" s="59">
        <v>5.9710000000000001</v>
      </c>
      <c r="W10" s="59">
        <v>0</v>
      </c>
      <c r="X10" s="59">
        <v>0</v>
      </c>
      <c r="Y10" s="59">
        <f t="shared" si="3"/>
        <v>40.274999999999999</v>
      </c>
      <c r="Z10" s="59">
        <v>1.351</v>
      </c>
      <c r="AA10" s="60">
        <v>55.39</v>
      </c>
      <c r="AB10" s="59">
        <v>3.88</v>
      </c>
      <c r="AC10" s="59">
        <v>4.0469999999999999E-2</v>
      </c>
      <c r="AD10" s="59">
        <v>673.67</v>
      </c>
      <c r="AE10" s="59">
        <v>0.47559000000000001</v>
      </c>
      <c r="AF10" s="59">
        <v>0</v>
      </c>
      <c r="AG10" s="59">
        <v>0</v>
      </c>
      <c r="AH10" s="59">
        <v>0.65</v>
      </c>
      <c r="AI10" s="59">
        <v>4.6000000000000001E-4</v>
      </c>
      <c r="AJ10" s="1"/>
      <c r="AK10" s="1">
        <f t="shared" si="4"/>
        <v>1.94</v>
      </c>
      <c r="AL10" s="1">
        <f t="shared" si="0"/>
        <v>29610.607149999996</v>
      </c>
      <c r="AM10" s="1">
        <f t="shared" si="1"/>
        <v>40.274999999999999</v>
      </c>
      <c r="AN10" s="1">
        <f t="shared" si="2"/>
        <v>40.275000000000006</v>
      </c>
      <c r="AO10" s="10">
        <v>40.470999999999997</v>
      </c>
      <c r="AP10" s="3"/>
      <c r="AQ10" s="3"/>
      <c r="AR10" s="3"/>
      <c r="AS10" s="3"/>
    </row>
    <row r="11" spans="1:45" s="4" customFormat="1" ht="23.25">
      <c r="A11" s="8" t="s">
        <v>9</v>
      </c>
      <c r="B11" s="8">
        <v>615</v>
      </c>
      <c r="C11" s="8">
        <v>214</v>
      </c>
      <c r="D11" s="8">
        <v>301</v>
      </c>
      <c r="E11" s="8" t="s">
        <v>15</v>
      </c>
      <c r="F11" s="9">
        <v>119391</v>
      </c>
      <c r="G11" s="9">
        <v>130855</v>
      </c>
      <c r="H11" s="36">
        <v>11.464</v>
      </c>
      <c r="I11" s="14">
        <v>2</v>
      </c>
      <c r="J11" s="8" t="s">
        <v>130</v>
      </c>
      <c r="K11" s="12">
        <v>42135</v>
      </c>
      <c r="L11" s="13" t="s">
        <v>111</v>
      </c>
      <c r="M11" s="59">
        <v>7.85</v>
      </c>
      <c r="N11" s="59">
        <v>2.4500000000000002</v>
      </c>
      <c r="O11" s="59">
        <v>0.8</v>
      </c>
      <c r="P11" s="59">
        <v>0.32500000000000001</v>
      </c>
      <c r="Q11" s="59">
        <v>2.3706299999999998</v>
      </c>
      <c r="R11" s="59">
        <v>11.225</v>
      </c>
      <c r="S11" s="59">
        <v>0.17499999999999999</v>
      </c>
      <c r="T11" s="59">
        <v>0</v>
      </c>
      <c r="U11" s="59">
        <v>2.5000000000000001E-2</v>
      </c>
      <c r="V11" s="59">
        <v>3.18404</v>
      </c>
      <c r="W11" s="59">
        <v>0.05</v>
      </c>
      <c r="X11" s="59">
        <v>2.5000000000000001E-2</v>
      </c>
      <c r="Y11" s="59">
        <v>11.375</v>
      </c>
      <c r="Z11" s="59">
        <v>1.3342700000000001</v>
      </c>
      <c r="AA11" s="60">
        <v>29.4</v>
      </c>
      <c r="AB11" s="59">
        <v>99.79</v>
      </c>
      <c r="AC11" s="59">
        <v>0.19761999999999999</v>
      </c>
      <c r="AD11" s="59">
        <v>27.74</v>
      </c>
      <c r="AE11" s="59">
        <v>6.9139999999999993E-2</v>
      </c>
      <c r="AF11" s="59">
        <v>108.97</v>
      </c>
      <c r="AG11" s="59">
        <v>0.27158300000000002</v>
      </c>
      <c r="AH11" s="59">
        <v>14.96</v>
      </c>
      <c r="AI11" s="59">
        <v>3.7280000000000001E-2</v>
      </c>
      <c r="AJ11" s="1"/>
      <c r="AK11" s="1">
        <f t="shared" si="4"/>
        <v>49.895000000000003</v>
      </c>
      <c r="AL11" s="1">
        <f t="shared" si="0"/>
        <v>2647.7827600000005</v>
      </c>
      <c r="AM11" s="1">
        <f t="shared" si="1"/>
        <v>11.425000000000001</v>
      </c>
      <c r="AN11" s="1">
        <f t="shared" si="2"/>
        <v>11.425000000000001</v>
      </c>
      <c r="AO11" s="10">
        <v>11.464</v>
      </c>
      <c r="AP11" s="3"/>
      <c r="AQ11" s="3"/>
      <c r="AR11" s="3"/>
      <c r="AS11" s="3"/>
    </row>
    <row r="12" spans="1:45" s="4" customFormat="1" ht="23.25">
      <c r="A12" s="46" t="s">
        <v>9</v>
      </c>
      <c r="B12" s="46">
        <v>615</v>
      </c>
      <c r="C12" s="46">
        <v>215</v>
      </c>
      <c r="D12" s="46">
        <v>300</v>
      </c>
      <c r="E12" s="46" t="s">
        <v>16</v>
      </c>
      <c r="F12" s="9">
        <v>73993</v>
      </c>
      <c r="G12" s="9">
        <v>85195</v>
      </c>
      <c r="H12" s="36">
        <v>11.202</v>
      </c>
      <c r="I12" s="14">
        <v>2</v>
      </c>
      <c r="J12" s="46" t="s">
        <v>130</v>
      </c>
      <c r="K12" s="47">
        <v>42135</v>
      </c>
      <c r="L12" s="13" t="s">
        <v>111</v>
      </c>
      <c r="M12" s="59">
        <v>8.0749999999999993</v>
      </c>
      <c r="N12" s="59">
        <v>2.2999999999999998</v>
      </c>
      <c r="O12" s="59">
        <v>0.67500000000000004</v>
      </c>
      <c r="P12" s="59">
        <v>0.125</v>
      </c>
      <c r="Q12" s="59">
        <v>2.84951</v>
      </c>
      <c r="R12" s="59">
        <v>10.875</v>
      </c>
      <c r="S12" s="59">
        <v>0.22500000000000001</v>
      </c>
      <c r="T12" s="59">
        <v>0.05</v>
      </c>
      <c r="U12" s="59">
        <v>2.5000000000000001E-2</v>
      </c>
      <c r="V12" s="59">
        <v>5.2827999999999999</v>
      </c>
      <c r="W12" s="59">
        <v>0</v>
      </c>
      <c r="X12" s="59">
        <v>0</v>
      </c>
      <c r="Y12" s="59">
        <f t="shared" si="3"/>
        <v>11.175000000000001</v>
      </c>
      <c r="Z12" s="59">
        <v>1.14588</v>
      </c>
      <c r="AA12" s="60">
        <v>14.68</v>
      </c>
      <c r="AB12" s="59">
        <v>0</v>
      </c>
      <c r="AC12" s="59">
        <v>3.7440000000000001E-2</v>
      </c>
      <c r="AD12" s="59">
        <v>22.6</v>
      </c>
      <c r="AE12" s="59">
        <v>5.7639999999999997E-2</v>
      </c>
      <c r="AF12" s="59">
        <v>6.84</v>
      </c>
      <c r="AG12" s="59">
        <v>1.7446E-2</v>
      </c>
      <c r="AH12" s="59">
        <v>0</v>
      </c>
      <c r="AI12" s="59">
        <v>0</v>
      </c>
      <c r="AJ12" s="1"/>
      <c r="AK12" s="1">
        <f t="shared" si="4"/>
        <v>0</v>
      </c>
      <c r="AL12" s="1">
        <f t="shared" si="0"/>
        <v>494.23224000000005</v>
      </c>
      <c r="AM12" s="1">
        <f t="shared" si="1"/>
        <v>11.175000000000001</v>
      </c>
      <c r="AN12" s="1">
        <f t="shared" si="2"/>
        <v>11.175000000000001</v>
      </c>
      <c r="AO12" s="10">
        <v>11.202</v>
      </c>
      <c r="AP12" s="3"/>
      <c r="AQ12" s="3"/>
      <c r="AR12" s="3"/>
      <c r="AS12" s="3"/>
    </row>
    <row r="13" spans="1:45" s="4" customFormat="1" ht="23.25">
      <c r="A13" s="46" t="s">
        <v>9</v>
      </c>
      <c r="B13" s="46">
        <v>615</v>
      </c>
      <c r="C13" s="46">
        <v>219</v>
      </c>
      <c r="D13" s="46">
        <v>200</v>
      </c>
      <c r="E13" s="46" t="s">
        <v>17</v>
      </c>
      <c r="F13" s="9">
        <v>79889</v>
      </c>
      <c r="G13" s="9">
        <v>97604</v>
      </c>
      <c r="H13" s="36">
        <v>17.715</v>
      </c>
      <c r="I13" s="11">
        <v>4</v>
      </c>
      <c r="J13" s="46" t="s">
        <v>130</v>
      </c>
      <c r="K13" s="47">
        <v>42135</v>
      </c>
      <c r="L13" s="13" t="s">
        <v>111</v>
      </c>
      <c r="M13" s="59">
        <v>11.824999999999999</v>
      </c>
      <c r="N13" s="59">
        <v>3.6</v>
      </c>
      <c r="O13" s="59">
        <v>1.65</v>
      </c>
      <c r="P13" s="59">
        <v>0.7</v>
      </c>
      <c r="Q13" s="59">
        <v>2.363</v>
      </c>
      <c r="R13" s="59">
        <v>14.3</v>
      </c>
      <c r="S13" s="59">
        <v>2.35</v>
      </c>
      <c r="T13" s="59">
        <v>0.82499999999999996</v>
      </c>
      <c r="U13" s="59">
        <v>0.3</v>
      </c>
      <c r="V13" s="59">
        <v>6.0330000000000004</v>
      </c>
      <c r="W13" s="59">
        <v>0</v>
      </c>
      <c r="X13" s="59">
        <v>0</v>
      </c>
      <c r="Y13" s="59">
        <f t="shared" si="3"/>
        <v>17.774999999999999</v>
      </c>
      <c r="Z13" s="59">
        <v>1.1759999999999999</v>
      </c>
      <c r="AA13" s="60">
        <v>20.11</v>
      </c>
      <c r="AB13" s="59">
        <v>35.75</v>
      </c>
      <c r="AC13" s="59">
        <v>6.1260000000000002E-2</v>
      </c>
      <c r="AD13" s="59">
        <v>48.91</v>
      </c>
      <c r="AE13" s="59">
        <v>7.8880000000000006E-2</v>
      </c>
      <c r="AF13" s="59">
        <v>45.2</v>
      </c>
      <c r="AG13" s="59">
        <v>7.2900000000000006E-2</v>
      </c>
      <c r="AH13" s="59">
        <v>13.07</v>
      </c>
      <c r="AI13" s="59">
        <v>2.1080000000000002E-2</v>
      </c>
      <c r="AJ13" s="1"/>
      <c r="AK13" s="1">
        <f t="shared" si="4"/>
        <v>17.875</v>
      </c>
      <c r="AL13" s="1">
        <f t="shared" si="0"/>
        <v>2571.5979749999997</v>
      </c>
      <c r="AM13" s="1">
        <f t="shared" si="1"/>
        <v>17.774999999999999</v>
      </c>
      <c r="AN13" s="1">
        <f t="shared" si="2"/>
        <v>17.775000000000002</v>
      </c>
      <c r="AO13" s="10">
        <v>17.715</v>
      </c>
      <c r="AP13" s="3"/>
      <c r="AQ13" s="3"/>
      <c r="AR13" s="3"/>
      <c r="AS13" s="3"/>
    </row>
    <row r="14" spans="1:45" s="75" customFormat="1" ht="23.25" hidden="1">
      <c r="A14" s="65" t="s">
        <v>9</v>
      </c>
      <c r="B14" s="65">
        <v>615</v>
      </c>
      <c r="C14" s="65">
        <v>219</v>
      </c>
      <c r="D14" s="65">
        <v>200</v>
      </c>
      <c r="E14" s="65" t="s">
        <v>17</v>
      </c>
      <c r="F14" s="66" t="s">
        <v>120</v>
      </c>
      <c r="G14" s="66" t="s">
        <v>121</v>
      </c>
      <c r="H14" s="67">
        <v>0</v>
      </c>
      <c r="I14" s="68">
        <v>4</v>
      </c>
      <c r="J14" s="65" t="s">
        <v>131</v>
      </c>
      <c r="K14" s="69">
        <v>42135</v>
      </c>
      <c r="L14" s="70" t="s">
        <v>111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2"/>
      <c r="AK14" s="72">
        <f t="shared" si="4"/>
        <v>0</v>
      </c>
      <c r="AL14" s="72">
        <f t="shared" si="0"/>
        <v>0</v>
      </c>
      <c r="AM14" s="72">
        <f t="shared" si="1"/>
        <v>0</v>
      </c>
      <c r="AN14" s="72">
        <f t="shared" si="2"/>
        <v>0</v>
      </c>
      <c r="AO14" s="73">
        <v>17.715</v>
      </c>
      <c r="AP14" s="74"/>
      <c r="AQ14" s="74"/>
      <c r="AR14" s="74"/>
      <c r="AS14" s="74"/>
    </row>
    <row r="15" spans="1:45" s="4" customFormat="1" ht="23.25">
      <c r="A15" s="46" t="s">
        <v>9</v>
      </c>
      <c r="B15" s="46">
        <v>615</v>
      </c>
      <c r="C15" s="46">
        <v>224</v>
      </c>
      <c r="D15" s="46">
        <v>400</v>
      </c>
      <c r="E15" s="46" t="s">
        <v>18</v>
      </c>
      <c r="F15" s="9">
        <v>189040</v>
      </c>
      <c r="G15" s="9">
        <v>225356</v>
      </c>
      <c r="H15" s="36">
        <v>36.316000000000003</v>
      </c>
      <c r="I15" s="14">
        <v>2</v>
      </c>
      <c r="J15" s="46" t="s">
        <v>130</v>
      </c>
      <c r="K15" s="47">
        <v>42133</v>
      </c>
      <c r="L15" s="13" t="s">
        <v>111</v>
      </c>
      <c r="M15" s="59">
        <v>25.425000000000001</v>
      </c>
      <c r="N15" s="59">
        <v>7.7750000000000004</v>
      </c>
      <c r="O15" s="59">
        <v>2.375</v>
      </c>
      <c r="P15" s="59">
        <v>0.65</v>
      </c>
      <c r="Q15" s="59">
        <v>2.4632700000000001</v>
      </c>
      <c r="R15" s="59">
        <v>35.024999999999999</v>
      </c>
      <c r="S15" s="59">
        <v>0.85</v>
      </c>
      <c r="T15" s="59">
        <v>0.3</v>
      </c>
      <c r="U15" s="59">
        <v>0.05</v>
      </c>
      <c r="V15" s="59">
        <v>4.3564499999999997</v>
      </c>
      <c r="W15" s="59">
        <v>0</v>
      </c>
      <c r="X15" s="59">
        <v>2.5000000000000001E-2</v>
      </c>
      <c r="Y15" s="59">
        <f t="shared" si="3"/>
        <v>36.225000000000001</v>
      </c>
      <c r="Z15" s="59">
        <v>1.3295999999999999</v>
      </c>
      <c r="AA15" s="60">
        <v>25.16</v>
      </c>
      <c r="AB15" s="59">
        <v>55.78</v>
      </c>
      <c r="AC15" s="59">
        <v>4.1739999999999999E-2</v>
      </c>
      <c r="AD15" s="59">
        <v>3716.36</v>
      </c>
      <c r="AE15" s="59">
        <v>2.9238300000000002</v>
      </c>
      <c r="AF15" s="59">
        <v>0</v>
      </c>
      <c r="AG15" s="59">
        <v>0</v>
      </c>
      <c r="AH15" s="59">
        <v>2.69</v>
      </c>
      <c r="AI15" s="59">
        <v>2.1199999999999999E-3</v>
      </c>
      <c r="AJ15" s="1"/>
      <c r="AK15" s="1">
        <f t="shared" si="4"/>
        <v>27.89</v>
      </c>
      <c r="AL15" s="1">
        <f t="shared" si="0"/>
        <v>136987.58360000001</v>
      </c>
      <c r="AM15" s="1">
        <f t="shared" si="1"/>
        <v>36.225000000000001</v>
      </c>
      <c r="AN15" s="1">
        <f t="shared" si="2"/>
        <v>36.224999999999994</v>
      </c>
      <c r="AO15" s="10">
        <v>36.316000000000003</v>
      </c>
      <c r="AP15" s="3"/>
      <c r="AQ15" s="3"/>
      <c r="AR15" s="3"/>
      <c r="AS15" s="3"/>
    </row>
    <row r="16" spans="1:45" s="4" customFormat="1" ht="23.25">
      <c r="A16" s="46" t="s">
        <v>9</v>
      </c>
      <c r="B16" s="46">
        <v>615</v>
      </c>
      <c r="C16" s="46">
        <v>226</v>
      </c>
      <c r="D16" s="46">
        <v>302</v>
      </c>
      <c r="E16" s="46" t="s">
        <v>19</v>
      </c>
      <c r="F16" s="9">
        <v>171182</v>
      </c>
      <c r="G16" s="9">
        <v>203646</v>
      </c>
      <c r="H16" s="36">
        <v>32.463999999999999</v>
      </c>
      <c r="I16" s="14">
        <v>4</v>
      </c>
      <c r="J16" s="46" t="s">
        <v>131</v>
      </c>
      <c r="K16" s="47">
        <v>42135</v>
      </c>
      <c r="L16" s="13" t="s">
        <v>111</v>
      </c>
      <c r="M16" s="59">
        <v>17.2</v>
      </c>
      <c r="N16" s="59">
        <v>8.9499999999999993</v>
      </c>
      <c r="O16" s="59">
        <v>4.4000000000000004</v>
      </c>
      <c r="P16" s="59">
        <v>1.925</v>
      </c>
      <c r="Q16" s="59">
        <v>2.927</v>
      </c>
      <c r="R16" s="59">
        <v>24.55</v>
      </c>
      <c r="S16" s="59">
        <v>4.45</v>
      </c>
      <c r="T16" s="59">
        <v>1.7</v>
      </c>
      <c r="U16" s="59">
        <v>1.7749999999999999</v>
      </c>
      <c r="V16" s="59">
        <v>9.5640000000000001</v>
      </c>
      <c r="W16" s="59">
        <v>0</v>
      </c>
      <c r="X16" s="59">
        <v>0</v>
      </c>
      <c r="Y16" s="59">
        <f t="shared" si="3"/>
        <v>32.474999999999994</v>
      </c>
      <c r="Z16" s="59">
        <v>1.2190000000000001</v>
      </c>
      <c r="AA16" s="60">
        <v>31.79</v>
      </c>
      <c r="AB16" s="59">
        <v>3.05</v>
      </c>
      <c r="AC16" s="59">
        <v>2.9319999999999999E-2</v>
      </c>
      <c r="AD16" s="59">
        <v>37.57</v>
      </c>
      <c r="AE16" s="59">
        <v>3.3070000000000002E-2</v>
      </c>
      <c r="AF16" s="59">
        <v>10.130000000000001</v>
      </c>
      <c r="AG16" s="59">
        <v>8.9149999999999993E-3</v>
      </c>
      <c r="AH16" s="59">
        <v>20.25</v>
      </c>
      <c r="AI16" s="59">
        <v>1.7819999999999999E-2</v>
      </c>
      <c r="AJ16" s="1"/>
      <c r="AK16" s="1">
        <f t="shared" si="4"/>
        <v>1.5249999999999999</v>
      </c>
      <c r="AL16" s="1">
        <f t="shared" si="0"/>
        <v>3287.4669599999997</v>
      </c>
      <c r="AM16" s="1">
        <f t="shared" si="1"/>
        <v>32.474999999999994</v>
      </c>
      <c r="AN16" s="1">
        <f t="shared" si="2"/>
        <v>32.475000000000001</v>
      </c>
      <c r="AO16" s="10">
        <v>32.463999999999999</v>
      </c>
      <c r="AP16" s="3"/>
      <c r="AQ16" s="3"/>
      <c r="AR16" s="3"/>
      <c r="AS16" s="3"/>
    </row>
    <row r="17" spans="1:45" s="4" customFormat="1" ht="23.25">
      <c r="A17" s="46" t="s">
        <v>9</v>
      </c>
      <c r="B17" s="46">
        <v>615</v>
      </c>
      <c r="C17" s="46">
        <v>226</v>
      </c>
      <c r="D17" s="46">
        <v>302</v>
      </c>
      <c r="E17" s="46" t="s">
        <v>19</v>
      </c>
      <c r="F17" s="9" t="s">
        <v>122</v>
      </c>
      <c r="G17" s="9">
        <v>171182</v>
      </c>
      <c r="H17" s="36">
        <v>32.463999999999999</v>
      </c>
      <c r="I17" s="14">
        <v>4</v>
      </c>
      <c r="J17" s="46" t="s">
        <v>20</v>
      </c>
      <c r="K17" s="47">
        <v>42135</v>
      </c>
      <c r="L17" s="13" t="s">
        <v>111</v>
      </c>
      <c r="M17" s="59">
        <v>18.975000000000001</v>
      </c>
      <c r="N17" s="59">
        <v>7.4249999999999998</v>
      </c>
      <c r="O17" s="59">
        <v>4.0999999999999996</v>
      </c>
      <c r="P17" s="59">
        <v>2.125</v>
      </c>
      <c r="Q17" s="59">
        <v>3.2069999999999999</v>
      </c>
      <c r="R17" s="59">
        <v>25.85</v>
      </c>
      <c r="S17" s="59">
        <v>4.5250000000000004</v>
      </c>
      <c r="T17" s="59">
        <v>1.4750000000000001</v>
      </c>
      <c r="U17" s="59">
        <v>0.77500000000000002</v>
      </c>
      <c r="V17" s="59">
        <v>9.8840000000000003</v>
      </c>
      <c r="W17" s="59">
        <v>0</v>
      </c>
      <c r="X17" s="59">
        <v>0</v>
      </c>
      <c r="Y17" s="59">
        <f t="shared" si="3"/>
        <v>32.625</v>
      </c>
      <c r="Z17" s="59">
        <v>1.2430000000000001</v>
      </c>
      <c r="AA17" s="60">
        <v>124.24</v>
      </c>
      <c r="AB17" s="59">
        <v>62.35</v>
      </c>
      <c r="AC17" s="59">
        <v>0.13678000000000001</v>
      </c>
      <c r="AD17" s="59">
        <v>216</v>
      </c>
      <c r="AE17" s="59">
        <v>0.19009999999999999</v>
      </c>
      <c r="AF17" s="59">
        <v>314.58999999999997</v>
      </c>
      <c r="AG17" s="59">
        <v>0.27686899999999998</v>
      </c>
      <c r="AH17" s="59">
        <v>270.44</v>
      </c>
      <c r="AI17" s="59">
        <v>0.23801</v>
      </c>
      <c r="AJ17" s="1"/>
      <c r="AK17" s="1">
        <f t="shared" si="4"/>
        <v>31.175000000000001</v>
      </c>
      <c r="AL17" s="1">
        <f t="shared" si="0"/>
        <v>31050.030479999998</v>
      </c>
      <c r="AM17" s="1">
        <f t="shared" si="1"/>
        <v>32.625</v>
      </c>
      <c r="AN17" s="1">
        <f t="shared" si="2"/>
        <v>32.625</v>
      </c>
      <c r="AO17" s="10">
        <v>32.463999999999999</v>
      </c>
      <c r="AP17" s="3"/>
      <c r="AQ17" s="3"/>
      <c r="AR17" s="3"/>
      <c r="AS17" s="3"/>
    </row>
    <row r="18" spans="1:45" s="4" customFormat="1" ht="23.25">
      <c r="A18" s="46" t="s">
        <v>9</v>
      </c>
      <c r="B18" s="46">
        <v>615</v>
      </c>
      <c r="C18" s="46">
        <v>293</v>
      </c>
      <c r="D18" s="46">
        <v>100</v>
      </c>
      <c r="E18" s="46" t="s">
        <v>21</v>
      </c>
      <c r="F18" s="9">
        <v>0</v>
      </c>
      <c r="G18" s="9">
        <v>21977</v>
      </c>
      <c r="H18" s="36">
        <v>21.977</v>
      </c>
      <c r="I18" s="14">
        <v>2</v>
      </c>
      <c r="J18" s="46" t="s">
        <v>130</v>
      </c>
      <c r="K18" s="47">
        <v>42134</v>
      </c>
      <c r="L18" s="13" t="s">
        <v>111</v>
      </c>
      <c r="M18" s="59">
        <v>10</v>
      </c>
      <c r="N18" s="59">
        <v>4.5999999999999996</v>
      </c>
      <c r="O18" s="59">
        <v>3.35</v>
      </c>
      <c r="P18" s="59">
        <v>3.6749999999999998</v>
      </c>
      <c r="Q18" s="59">
        <v>4.8090000000000002</v>
      </c>
      <c r="R18" s="59">
        <v>18.375</v>
      </c>
      <c r="S18" s="59">
        <v>2.35</v>
      </c>
      <c r="T18" s="59">
        <v>0.72499999999999998</v>
      </c>
      <c r="U18" s="59">
        <v>0.17499999999999999</v>
      </c>
      <c r="V18" s="59">
        <v>6.8040000000000003</v>
      </c>
      <c r="W18" s="59">
        <v>0</v>
      </c>
      <c r="X18" s="59">
        <v>0</v>
      </c>
      <c r="Y18" s="59">
        <f t="shared" si="3"/>
        <v>21.625</v>
      </c>
      <c r="Z18" s="59">
        <v>1.1779999999999999</v>
      </c>
      <c r="AA18" s="60">
        <v>18.68</v>
      </c>
      <c r="AB18" s="59">
        <v>74.45</v>
      </c>
      <c r="AC18" s="59">
        <v>7.2679999999999995E-2</v>
      </c>
      <c r="AD18" s="59">
        <v>1474.67</v>
      </c>
      <c r="AE18" s="59">
        <v>1.91716</v>
      </c>
      <c r="AF18" s="59">
        <v>0</v>
      </c>
      <c r="AG18" s="59">
        <v>0</v>
      </c>
      <c r="AH18" s="59">
        <v>0.92</v>
      </c>
      <c r="AI18" s="59">
        <v>1.1999999999999999E-3</v>
      </c>
      <c r="AJ18" s="1"/>
      <c r="AK18" s="1">
        <f t="shared" si="4"/>
        <v>37.225000000000001</v>
      </c>
      <c r="AL18" s="1">
        <f t="shared" si="0"/>
        <v>33657.665615000005</v>
      </c>
      <c r="AM18" s="1">
        <f t="shared" si="1"/>
        <v>21.625</v>
      </c>
      <c r="AN18" s="1">
        <f t="shared" si="2"/>
        <v>21.625000000000004</v>
      </c>
      <c r="AO18" s="10">
        <v>21.977</v>
      </c>
      <c r="AP18" s="3"/>
      <c r="AQ18" s="3"/>
      <c r="AR18" s="3"/>
      <c r="AS18" s="3"/>
    </row>
    <row r="19" spans="1:45" s="4" customFormat="1" ht="23.25">
      <c r="A19" s="46" t="s">
        <v>9</v>
      </c>
      <c r="B19" s="46">
        <v>615</v>
      </c>
      <c r="C19" s="46">
        <v>2076</v>
      </c>
      <c r="D19" s="46">
        <v>102</v>
      </c>
      <c r="E19" s="46" t="s">
        <v>22</v>
      </c>
      <c r="F19" s="9">
        <v>18848</v>
      </c>
      <c r="G19" s="9">
        <v>36513</v>
      </c>
      <c r="H19" s="36">
        <v>17.664999999999999</v>
      </c>
      <c r="I19" s="14">
        <v>2</v>
      </c>
      <c r="J19" s="46" t="s">
        <v>130</v>
      </c>
      <c r="K19" s="47">
        <v>42135</v>
      </c>
      <c r="L19" s="13" t="s">
        <v>111</v>
      </c>
      <c r="M19" s="59">
        <v>10.55</v>
      </c>
      <c r="N19" s="59">
        <v>5.1749999999999998</v>
      </c>
      <c r="O19" s="59">
        <v>1.325</v>
      </c>
      <c r="P19" s="59">
        <v>0.57499999999999996</v>
      </c>
      <c r="Q19" s="59">
        <v>2.6629999999999998</v>
      </c>
      <c r="R19" s="59">
        <v>17.05</v>
      </c>
      <c r="S19" s="59">
        <v>0.52500000000000002</v>
      </c>
      <c r="T19" s="59">
        <v>0.05</v>
      </c>
      <c r="U19" s="59">
        <v>0</v>
      </c>
      <c r="V19" s="59">
        <v>5.181</v>
      </c>
      <c r="W19" s="59">
        <v>0</v>
      </c>
      <c r="X19" s="59">
        <v>0</v>
      </c>
      <c r="Y19" s="59">
        <f t="shared" si="3"/>
        <v>17.625</v>
      </c>
      <c r="Z19" s="59">
        <v>1.33</v>
      </c>
      <c r="AA19" s="60">
        <v>21.28</v>
      </c>
      <c r="AB19" s="59">
        <v>36.08</v>
      </c>
      <c r="AC19" s="59">
        <v>6.3600000000000004E-2</v>
      </c>
      <c r="AD19" s="59">
        <v>175.61</v>
      </c>
      <c r="AE19" s="59">
        <v>0.28403</v>
      </c>
      <c r="AF19" s="59">
        <v>7.73</v>
      </c>
      <c r="AG19" s="59">
        <v>1.2503E-2</v>
      </c>
      <c r="AH19" s="59">
        <v>39.799999999999997</v>
      </c>
      <c r="AI19" s="59">
        <v>6.4369999999999997E-2</v>
      </c>
      <c r="AJ19" s="1"/>
      <c r="AK19" s="1">
        <f t="shared" si="4"/>
        <v>18.04</v>
      </c>
      <c r="AL19" s="1">
        <f t="shared" si="0"/>
        <v>4636.3559000000005</v>
      </c>
      <c r="AM19" s="1">
        <f t="shared" si="1"/>
        <v>17.625</v>
      </c>
      <c r="AN19" s="1">
        <f t="shared" si="2"/>
        <v>17.625</v>
      </c>
      <c r="AO19" s="10">
        <v>17.664999999999999</v>
      </c>
      <c r="AP19" s="3"/>
      <c r="AQ19" s="3"/>
      <c r="AR19" s="3"/>
      <c r="AS19" s="3"/>
    </row>
    <row r="20" spans="1:45" s="4" customFormat="1" ht="23.25">
      <c r="A20" s="46" t="s">
        <v>9</v>
      </c>
      <c r="B20" s="46">
        <v>615</v>
      </c>
      <c r="C20" s="46">
        <v>2077</v>
      </c>
      <c r="D20" s="46">
        <v>101</v>
      </c>
      <c r="E20" s="46" t="s">
        <v>23</v>
      </c>
      <c r="F20" s="9">
        <v>2305</v>
      </c>
      <c r="G20" s="9">
        <v>47250</v>
      </c>
      <c r="H20" s="36">
        <v>43.954000000000001</v>
      </c>
      <c r="I20" s="14">
        <v>2</v>
      </c>
      <c r="J20" s="46" t="s">
        <v>130</v>
      </c>
      <c r="K20" s="47">
        <v>42133</v>
      </c>
      <c r="L20" s="13" t="s">
        <v>111</v>
      </c>
      <c r="M20" s="59">
        <v>34.75</v>
      </c>
      <c r="N20" s="59">
        <v>6.4249999999999998</v>
      </c>
      <c r="O20" s="59">
        <v>2.2749999999999999</v>
      </c>
      <c r="P20" s="59">
        <v>1.3</v>
      </c>
      <c r="Q20" s="59">
        <v>2.9249999999999998</v>
      </c>
      <c r="R20" s="59">
        <v>42.35</v>
      </c>
      <c r="S20" s="59">
        <v>1.625</v>
      </c>
      <c r="T20" s="59">
        <v>0.47499999999999998</v>
      </c>
      <c r="U20" s="59">
        <v>0.3</v>
      </c>
      <c r="V20" s="59">
        <v>6.3470000000000004</v>
      </c>
      <c r="W20" s="59">
        <v>0</v>
      </c>
      <c r="X20" s="59">
        <v>0</v>
      </c>
      <c r="Y20" s="59">
        <f t="shared" si="3"/>
        <v>44.749999999999993</v>
      </c>
      <c r="Z20" s="59">
        <v>1.3009999999999999</v>
      </c>
      <c r="AA20" s="60">
        <v>52.4</v>
      </c>
      <c r="AB20" s="59">
        <v>142.74</v>
      </c>
      <c r="AC20" s="59">
        <v>7.868E-2</v>
      </c>
      <c r="AD20" s="59">
        <v>218.17</v>
      </c>
      <c r="AE20" s="59">
        <v>0.13869000000000001</v>
      </c>
      <c r="AF20" s="59">
        <v>441.36</v>
      </c>
      <c r="AG20" s="59">
        <v>0.28057100000000001</v>
      </c>
      <c r="AH20" s="59">
        <v>3.29</v>
      </c>
      <c r="AI20" s="59">
        <v>2.0899999999999998E-3</v>
      </c>
      <c r="AJ20" s="1"/>
      <c r="AK20" s="1">
        <f t="shared" si="4"/>
        <v>71.37</v>
      </c>
      <c r="AL20" s="1">
        <f t="shared" si="0"/>
        <v>34573.776860000005</v>
      </c>
      <c r="AM20" s="1">
        <f t="shared" si="1"/>
        <v>44.749999999999993</v>
      </c>
      <c r="AN20" s="1">
        <f t="shared" si="2"/>
        <v>44.75</v>
      </c>
      <c r="AO20" s="10">
        <v>43.954000000000001</v>
      </c>
      <c r="AP20" s="3"/>
      <c r="AQ20" s="3"/>
      <c r="AR20" s="3"/>
      <c r="AS20" s="3"/>
    </row>
    <row r="21" spans="1:45" s="4" customFormat="1" ht="23.25">
      <c r="A21" s="8" t="s">
        <v>9</v>
      </c>
      <c r="B21" s="8">
        <v>615</v>
      </c>
      <c r="C21" s="8">
        <v>2081</v>
      </c>
      <c r="D21" s="8">
        <v>100</v>
      </c>
      <c r="E21" s="8" t="s">
        <v>24</v>
      </c>
      <c r="F21" s="9">
        <v>0</v>
      </c>
      <c r="G21" s="9">
        <v>66231</v>
      </c>
      <c r="H21" s="36">
        <v>66.230999999999995</v>
      </c>
      <c r="I21" s="14">
        <v>2</v>
      </c>
      <c r="J21" s="8" t="s">
        <v>130</v>
      </c>
      <c r="K21" s="12">
        <v>42135</v>
      </c>
      <c r="L21" s="13" t="s">
        <v>111</v>
      </c>
      <c r="M21" s="59">
        <v>45.7</v>
      </c>
      <c r="N21" s="59">
        <v>14.725</v>
      </c>
      <c r="O21" s="59">
        <v>4.45</v>
      </c>
      <c r="P21" s="59">
        <v>1.05</v>
      </c>
      <c r="Q21" s="59">
        <v>2.343</v>
      </c>
      <c r="R21" s="59">
        <v>62.05</v>
      </c>
      <c r="S21" s="59">
        <v>3.35</v>
      </c>
      <c r="T21" s="59">
        <v>0.47499999999999998</v>
      </c>
      <c r="U21" s="59">
        <v>0.05</v>
      </c>
      <c r="V21" s="59">
        <v>5.1959999999999997</v>
      </c>
      <c r="W21" s="59">
        <v>0</v>
      </c>
      <c r="X21" s="59">
        <v>0</v>
      </c>
      <c r="Y21" s="59">
        <f t="shared" si="3"/>
        <v>65.924999999999997</v>
      </c>
      <c r="Z21" s="59">
        <v>1.3</v>
      </c>
      <c r="AA21" s="60">
        <v>1002.27</v>
      </c>
      <c r="AB21" s="59">
        <v>117.75</v>
      </c>
      <c r="AC21" s="59">
        <v>0.45777000000000001</v>
      </c>
      <c r="AD21" s="59">
        <v>1178.07</v>
      </c>
      <c r="AE21" s="59">
        <v>0.50821000000000005</v>
      </c>
      <c r="AF21" s="59">
        <v>263.95</v>
      </c>
      <c r="AG21" s="59">
        <v>0.11386599999999999</v>
      </c>
      <c r="AH21" s="59">
        <v>159.53</v>
      </c>
      <c r="AI21" s="59">
        <v>6.8820000000000006E-2</v>
      </c>
      <c r="AJ21" s="1"/>
      <c r="AK21" s="1">
        <f t="shared" si="4"/>
        <v>58.875</v>
      </c>
      <c r="AL21" s="1">
        <f t="shared" si="0"/>
        <v>176352.95254500001</v>
      </c>
      <c r="AM21" s="1">
        <f t="shared" si="1"/>
        <v>65.924999999999997</v>
      </c>
      <c r="AN21" s="1">
        <f t="shared" si="2"/>
        <v>65.924999999999983</v>
      </c>
      <c r="AO21" s="10">
        <v>66.230999999999995</v>
      </c>
      <c r="AP21" s="3"/>
      <c r="AQ21" s="3"/>
      <c r="AR21" s="3"/>
      <c r="AS21" s="3"/>
    </row>
    <row r="22" spans="1:45" s="4" customFormat="1" ht="23.25">
      <c r="A22" s="8" t="s">
        <v>9</v>
      </c>
      <c r="B22" s="8">
        <v>615</v>
      </c>
      <c r="C22" s="8">
        <v>2122</v>
      </c>
      <c r="D22" s="8">
        <v>100</v>
      </c>
      <c r="E22" s="8" t="s">
        <v>25</v>
      </c>
      <c r="F22" s="9">
        <v>0</v>
      </c>
      <c r="G22" s="9">
        <v>18135</v>
      </c>
      <c r="H22" s="36">
        <v>18.135000000000002</v>
      </c>
      <c r="I22" s="14">
        <v>2</v>
      </c>
      <c r="J22" s="8" t="s">
        <v>130</v>
      </c>
      <c r="K22" s="12">
        <v>42134</v>
      </c>
      <c r="L22" s="13" t="s">
        <v>111</v>
      </c>
      <c r="M22" s="59">
        <v>9.0749999999999993</v>
      </c>
      <c r="N22" s="59">
        <v>5.3250000000000002</v>
      </c>
      <c r="O22" s="59">
        <v>2.95</v>
      </c>
      <c r="P22" s="59">
        <v>0.72499999999999998</v>
      </c>
      <c r="Q22" s="59">
        <v>2.4032499999999999</v>
      </c>
      <c r="R22" s="59">
        <v>17</v>
      </c>
      <c r="S22" s="59">
        <v>0.8</v>
      </c>
      <c r="T22" s="59">
        <v>0.15</v>
      </c>
      <c r="U22" s="59">
        <v>0.125</v>
      </c>
      <c r="V22" s="59">
        <v>3.9270200000000002</v>
      </c>
      <c r="W22" s="59">
        <v>0</v>
      </c>
      <c r="X22" s="59">
        <v>0</v>
      </c>
      <c r="Y22" s="59">
        <f t="shared" si="3"/>
        <v>18.074999999999999</v>
      </c>
      <c r="Z22" s="59">
        <v>1.3998999999999999</v>
      </c>
      <c r="AA22" s="60">
        <v>75.959999999999994</v>
      </c>
      <c r="AB22" s="59">
        <v>23.39</v>
      </c>
      <c r="AC22" s="59">
        <v>0.1381</v>
      </c>
      <c r="AD22" s="59">
        <v>510.02</v>
      </c>
      <c r="AE22" s="59">
        <v>0.80352999999999997</v>
      </c>
      <c r="AF22" s="59">
        <v>0</v>
      </c>
      <c r="AG22" s="59">
        <v>0</v>
      </c>
      <c r="AH22" s="59">
        <v>0</v>
      </c>
      <c r="AI22" s="59">
        <v>0</v>
      </c>
      <c r="AJ22" s="1"/>
      <c r="AK22" s="1">
        <f t="shared" si="4"/>
        <v>11.695</v>
      </c>
      <c r="AL22" s="1">
        <f t="shared" si="0"/>
        <v>10838.836125000002</v>
      </c>
      <c r="AM22" s="1">
        <f t="shared" si="1"/>
        <v>18.074999999999999</v>
      </c>
      <c r="AN22" s="1">
        <f t="shared" si="2"/>
        <v>18.074999999999999</v>
      </c>
      <c r="AO22" s="10">
        <v>18.135000000000002</v>
      </c>
      <c r="AP22" s="3"/>
      <c r="AQ22" s="3"/>
      <c r="AR22" s="3"/>
      <c r="AS22" s="3"/>
    </row>
    <row r="23" spans="1:45" s="4" customFormat="1" ht="23.25">
      <c r="A23" s="8" t="s">
        <v>9</v>
      </c>
      <c r="B23" s="8">
        <v>615</v>
      </c>
      <c r="C23" s="8">
        <v>2167</v>
      </c>
      <c r="D23" s="8">
        <v>200</v>
      </c>
      <c r="E23" s="8" t="s">
        <v>26</v>
      </c>
      <c r="F23" s="9">
        <v>37826</v>
      </c>
      <c r="G23" s="9">
        <v>49038</v>
      </c>
      <c r="H23" s="36">
        <v>11.212</v>
      </c>
      <c r="I23" s="14">
        <v>2</v>
      </c>
      <c r="J23" s="8" t="s">
        <v>130</v>
      </c>
      <c r="K23" s="12">
        <v>42135</v>
      </c>
      <c r="L23" s="13" t="s">
        <v>111</v>
      </c>
      <c r="M23" s="59">
        <v>8.15</v>
      </c>
      <c r="N23" s="59">
        <v>2.2749999999999999</v>
      </c>
      <c r="O23" s="59">
        <v>0.67500000000000004</v>
      </c>
      <c r="P23" s="59">
        <v>0.15</v>
      </c>
      <c r="Q23" s="59">
        <v>2.7631399999999999</v>
      </c>
      <c r="R23" s="59">
        <v>10.875</v>
      </c>
      <c r="S23" s="59">
        <v>0.3</v>
      </c>
      <c r="T23" s="59">
        <v>0.05</v>
      </c>
      <c r="U23" s="59">
        <v>2.5000000000000001E-2</v>
      </c>
      <c r="V23" s="59">
        <v>4.4691599999999996</v>
      </c>
      <c r="W23" s="59">
        <v>0</v>
      </c>
      <c r="X23" s="59">
        <v>0</v>
      </c>
      <c r="Y23" s="59">
        <f t="shared" si="3"/>
        <v>11.250000000000002</v>
      </c>
      <c r="Z23" s="59">
        <v>1.4709000000000001</v>
      </c>
      <c r="AA23" s="60">
        <v>54.38</v>
      </c>
      <c r="AB23" s="59">
        <v>28.97</v>
      </c>
      <c r="AC23" s="59">
        <v>0.17548800000000001</v>
      </c>
      <c r="AD23" s="59">
        <v>23.3</v>
      </c>
      <c r="AE23" s="59">
        <v>5.9374999999999997E-2</v>
      </c>
      <c r="AF23" s="59">
        <v>4.68</v>
      </c>
      <c r="AG23" s="59">
        <v>1.1926000000000001E-2</v>
      </c>
      <c r="AH23" s="59">
        <v>40.729999999999997</v>
      </c>
      <c r="AI23" s="59">
        <v>0.103792</v>
      </c>
      <c r="AJ23" s="1"/>
      <c r="AK23" s="1">
        <f t="shared" si="4"/>
        <v>14.484999999999999</v>
      </c>
      <c r="AL23" s="1">
        <f t="shared" si="0"/>
        <v>1542.4908999999998</v>
      </c>
      <c r="AM23" s="1">
        <f t="shared" si="1"/>
        <v>11.250000000000002</v>
      </c>
      <c r="AN23" s="1">
        <f t="shared" si="2"/>
        <v>11.250000000000002</v>
      </c>
      <c r="AO23" s="10">
        <v>11.212</v>
      </c>
      <c r="AP23" s="3"/>
      <c r="AQ23" s="3"/>
      <c r="AR23" s="3"/>
      <c r="AS23" s="3"/>
    </row>
    <row r="24" spans="1:45" s="4" customFormat="1" ht="23.25">
      <c r="A24" s="8" t="s">
        <v>9</v>
      </c>
      <c r="B24" s="8">
        <v>615</v>
      </c>
      <c r="C24" s="8">
        <v>2262</v>
      </c>
      <c r="D24" s="8">
        <v>100</v>
      </c>
      <c r="E24" s="8" t="s">
        <v>27</v>
      </c>
      <c r="F24" s="9">
        <v>0</v>
      </c>
      <c r="G24" s="9">
        <v>34046</v>
      </c>
      <c r="H24" s="36">
        <v>34.045999999999999</v>
      </c>
      <c r="I24" s="14">
        <v>2</v>
      </c>
      <c r="J24" s="8" t="s">
        <v>130</v>
      </c>
      <c r="K24" s="12">
        <v>42135</v>
      </c>
      <c r="L24" s="13" t="s">
        <v>111</v>
      </c>
      <c r="M24" s="59">
        <v>24.175000000000001</v>
      </c>
      <c r="N24" s="59">
        <v>6.9249999999999998</v>
      </c>
      <c r="O24" s="59">
        <v>1.925</v>
      </c>
      <c r="P24" s="59">
        <v>0.67500000000000004</v>
      </c>
      <c r="Q24" s="59">
        <v>2.4231099999999999</v>
      </c>
      <c r="R24" s="59">
        <v>33.475000000000001</v>
      </c>
      <c r="S24" s="59">
        <v>0.2</v>
      </c>
      <c r="T24" s="59">
        <v>2.5000000000000001E-2</v>
      </c>
      <c r="U24" s="59">
        <v>0</v>
      </c>
      <c r="V24" s="59">
        <v>3.7072099999999999</v>
      </c>
      <c r="W24" s="59">
        <v>0</v>
      </c>
      <c r="X24" s="59">
        <v>0</v>
      </c>
      <c r="Y24" s="59">
        <f t="shared" si="3"/>
        <v>33.699999999999996</v>
      </c>
      <c r="Z24" s="59">
        <v>1.3716699999999999</v>
      </c>
      <c r="AA24" s="60">
        <v>100.7</v>
      </c>
      <c r="AB24" s="59">
        <v>48.16</v>
      </c>
      <c r="AC24" s="59">
        <v>0.10471999999999999</v>
      </c>
      <c r="AD24" s="59">
        <v>282.95</v>
      </c>
      <c r="AE24" s="59">
        <v>0.23744999999999999</v>
      </c>
      <c r="AF24" s="59">
        <v>128.57</v>
      </c>
      <c r="AG24" s="59">
        <v>0.10789600000000001</v>
      </c>
      <c r="AH24" s="59">
        <v>339.89</v>
      </c>
      <c r="AI24" s="59">
        <v>0.28523999999999999</v>
      </c>
      <c r="AJ24" s="1"/>
      <c r="AK24" s="1">
        <f t="shared" si="4"/>
        <v>24.08</v>
      </c>
      <c r="AL24" s="1">
        <f t="shared" si="0"/>
        <v>29830.764740000002</v>
      </c>
      <c r="AM24" s="1">
        <f t="shared" si="1"/>
        <v>33.699999999999996</v>
      </c>
      <c r="AN24" s="1">
        <f t="shared" si="2"/>
        <v>33.700000000000003</v>
      </c>
      <c r="AO24" s="10">
        <v>34.045999999999999</v>
      </c>
      <c r="AP24" s="3"/>
      <c r="AQ24" s="3"/>
      <c r="AR24" s="3"/>
      <c r="AS24" s="3"/>
    </row>
    <row r="25" spans="1:45" s="4" customFormat="1" ht="23.25">
      <c r="A25" s="8" t="s">
        <v>9</v>
      </c>
      <c r="B25" s="8">
        <v>615</v>
      </c>
      <c r="C25" s="8">
        <v>2283</v>
      </c>
      <c r="D25" s="8">
        <v>100</v>
      </c>
      <c r="E25" s="8" t="s">
        <v>28</v>
      </c>
      <c r="F25" s="9">
        <v>2131</v>
      </c>
      <c r="G25" s="9">
        <v>29123</v>
      </c>
      <c r="H25" s="36">
        <v>26.992000000000001</v>
      </c>
      <c r="I25" s="14">
        <v>2</v>
      </c>
      <c r="J25" s="8" t="s">
        <v>130</v>
      </c>
      <c r="K25" s="12">
        <v>38481</v>
      </c>
      <c r="L25" s="13" t="s">
        <v>111</v>
      </c>
      <c r="M25" s="59">
        <v>14.45</v>
      </c>
      <c r="N25" s="59">
        <v>3.55</v>
      </c>
      <c r="O25" s="59">
        <v>4.2</v>
      </c>
      <c r="P25" s="59">
        <v>4.8</v>
      </c>
      <c r="Q25" s="59">
        <v>3.27596</v>
      </c>
      <c r="R25" s="59">
        <v>25.7</v>
      </c>
      <c r="S25" s="59">
        <v>0.97499999999999998</v>
      </c>
      <c r="T25" s="59">
        <v>0.27500000000000002</v>
      </c>
      <c r="U25" s="59">
        <v>0.05</v>
      </c>
      <c r="V25" s="59">
        <v>4.9436400000000003</v>
      </c>
      <c r="W25" s="59">
        <v>0</v>
      </c>
      <c r="X25" s="59">
        <v>0</v>
      </c>
      <c r="Y25" s="59">
        <f t="shared" si="3"/>
        <v>27</v>
      </c>
      <c r="Z25" s="59">
        <v>1.46522</v>
      </c>
      <c r="AA25" s="60">
        <v>24.83</v>
      </c>
      <c r="AB25" s="59">
        <v>2.84</v>
      </c>
      <c r="AC25" s="59">
        <v>2.7789999999999999E-2</v>
      </c>
      <c r="AD25" s="59">
        <v>770.98</v>
      </c>
      <c r="AE25" s="59">
        <v>0.81608999999999998</v>
      </c>
      <c r="AF25" s="59">
        <v>44.57</v>
      </c>
      <c r="AG25" s="59">
        <v>4.7177999999999998E-2</v>
      </c>
      <c r="AH25" s="59">
        <v>0.28000000000000003</v>
      </c>
      <c r="AI25" s="59">
        <v>2.9999999999999997E-4</v>
      </c>
      <c r="AJ25" s="1"/>
      <c r="AK25" s="1">
        <f t="shared" si="4"/>
        <v>1.42</v>
      </c>
      <c r="AL25" s="1">
        <f t="shared" si="0"/>
        <v>22729.423360000001</v>
      </c>
      <c r="AM25" s="1">
        <f t="shared" si="1"/>
        <v>27</v>
      </c>
      <c r="AN25" s="1">
        <f t="shared" si="2"/>
        <v>27</v>
      </c>
      <c r="AO25" s="10">
        <v>26.992000000000001</v>
      </c>
      <c r="AP25" s="3"/>
      <c r="AQ25" s="3"/>
      <c r="AR25" s="3"/>
      <c r="AS25" s="3"/>
    </row>
    <row r="26" spans="1:45" s="4" customFormat="1" ht="23.25">
      <c r="A26" s="8" t="s">
        <v>9</v>
      </c>
      <c r="B26" s="8">
        <v>615</v>
      </c>
      <c r="C26" s="8">
        <v>2288</v>
      </c>
      <c r="D26" s="8">
        <v>100</v>
      </c>
      <c r="E26" s="8" t="s">
        <v>29</v>
      </c>
      <c r="F26" s="9">
        <v>0</v>
      </c>
      <c r="G26" s="9">
        <v>9798</v>
      </c>
      <c r="H26" s="36">
        <v>9.798</v>
      </c>
      <c r="I26" s="14">
        <v>2</v>
      </c>
      <c r="J26" s="8" t="s">
        <v>130</v>
      </c>
      <c r="K26" s="12">
        <v>42134</v>
      </c>
      <c r="L26" s="13" t="s">
        <v>111</v>
      </c>
      <c r="M26" s="59">
        <v>6.35</v>
      </c>
      <c r="N26" s="59">
        <v>2.7250000000000001</v>
      </c>
      <c r="O26" s="59">
        <v>0.375</v>
      </c>
      <c r="P26" s="59">
        <v>0.32500000000000001</v>
      </c>
      <c r="Q26" s="59">
        <v>2.45248</v>
      </c>
      <c r="R26" s="59">
        <v>9.5500000000000007</v>
      </c>
      <c r="S26" s="59">
        <v>0.15</v>
      </c>
      <c r="T26" s="59">
        <v>0.05</v>
      </c>
      <c r="U26" s="59">
        <v>2.5000000000000001E-2</v>
      </c>
      <c r="V26" s="59">
        <v>3.6051899999999999</v>
      </c>
      <c r="W26" s="59">
        <v>0</v>
      </c>
      <c r="X26" s="59">
        <v>0</v>
      </c>
      <c r="Y26" s="59">
        <f t="shared" si="3"/>
        <v>9.7749999999999986</v>
      </c>
      <c r="Z26" s="59">
        <v>1.7704599999999999</v>
      </c>
      <c r="AA26" s="60">
        <v>11.93</v>
      </c>
      <c r="AB26" s="59">
        <v>265.79000000000002</v>
      </c>
      <c r="AC26" s="59">
        <v>0.42231999999999997</v>
      </c>
      <c r="AD26" s="59">
        <v>90.96</v>
      </c>
      <c r="AE26" s="59">
        <v>0.26523999999999998</v>
      </c>
      <c r="AF26" s="59">
        <v>0</v>
      </c>
      <c r="AG26" s="59">
        <v>0</v>
      </c>
      <c r="AH26" s="59">
        <v>7.0000000000000007E-2</v>
      </c>
      <c r="AI26" s="59">
        <v>2.0000000000000001E-4</v>
      </c>
      <c r="AJ26" s="1"/>
      <c r="AK26" s="1">
        <f t="shared" si="4"/>
        <v>132.89500000000001</v>
      </c>
      <c r="AL26" s="1">
        <f t="shared" si="0"/>
        <v>2310.9072900000001</v>
      </c>
      <c r="AM26" s="1">
        <f t="shared" si="1"/>
        <v>9.7749999999999986</v>
      </c>
      <c r="AN26" s="1">
        <f t="shared" si="2"/>
        <v>9.7750000000000021</v>
      </c>
      <c r="AO26" s="10">
        <v>9.798</v>
      </c>
      <c r="AP26" s="3"/>
      <c r="AQ26" s="3"/>
      <c r="AR26" s="3"/>
      <c r="AS26" s="3"/>
    </row>
    <row r="27" spans="1:45" s="4" customFormat="1" ht="23.25">
      <c r="A27" s="8" t="s">
        <v>9</v>
      </c>
      <c r="B27" s="8">
        <v>615</v>
      </c>
      <c r="C27" s="8">
        <v>2328</v>
      </c>
      <c r="D27" s="8">
        <v>102</v>
      </c>
      <c r="E27" s="8" t="s">
        <v>30</v>
      </c>
      <c r="F27" s="9">
        <v>11359</v>
      </c>
      <c r="G27" s="9">
        <v>41982</v>
      </c>
      <c r="H27" s="36">
        <v>30.623000000000001</v>
      </c>
      <c r="I27" s="14">
        <v>2</v>
      </c>
      <c r="J27" s="8" t="s">
        <v>130</v>
      </c>
      <c r="K27" s="12">
        <v>42133</v>
      </c>
      <c r="L27" s="13" t="s">
        <v>111</v>
      </c>
      <c r="M27" s="59">
        <v>20.75</v>
      </c>
      <c r="N27" s="59">
        <v>6.875</v>
      </c>
      <c r="O27" s="59">
        <v>2.2749999999999999</v>
      </c>
      <c r="P27" s="59">
        <v>0.6</v>
      </c>
      <c r="Q27" s="59">
        <v>2.4684699999999999</v>
      </c>
      <c r="R27" s="59">
        <v>30.25</v>
      </c>
      <c r="S27" s="59">
        <v>0.15</v>
      </c>
      <c r="T27" s="59">
        <v>0.1</v>
      </c>
      <c r="U27" s="59">
        <v>0</v>
      </c>
      <c r="V27" s="59">
        <v>2.7581699999999998</v>
      </c>
      <c r="W27" s="59">
        <v>0</v>
      </c>
      <c r="X27" s="59">
        <v>0</v>
      </c>
      <c r="Y27" s="59">
        <f t="shared" si="3"/>
        <v>30.5</v>
      </c>
      <c r="Z27" s="59">
        <v>1.2742199999999999</v>
      </c>
      <c r="AA27" s="60">
        <v>10.07</v>
      </c>
      <c r="AB27" s="59">
        <v>395.55</v>
      </c>
      <c r="AC27" s="59">
        <v>0.19392000000000001</v>
      </c>
      <c r="AD27" s="59">
        <v>138.82</v>
      </c>
      <c r="AE27" s="59">
        <v>0.12952</v>
      </c>
      <c r="AF27" s="59">
        <v>0</v>
      </c>
      <c r="AG27" s="59">
        <v>0</v>
      </c>
      <c r="AH27" s="59">
        <v>0</v>
      </c>
      <c r="AI27" s="59">
        <v>0</v>
      </c>
      <c r="AJ27" s="1"/>
      <c r="AK27" s="1">
        <f t="shared" si="4"/>
        <v>197.77500000000001</v>
      </c>
      <c r="AL27" s="1">
        <f t="shared" si="0"/>
        <v>10615.922294999998</v>
      </c>
      <c r="AM27" s="1">
        <f t="shared" si="1"/>
        <v>30.5</v>
      </c>
      <c r="AN27" s="1">
        <f t="shared" si="2"/>
        <v>30.5</v>
      </c>
      <c r="AO27" s="10">
        <v>30.623000000000001</v>
      </c>
      <c r="AP27" s="3"/>
      <c r="AQ27" s="3"/>
      <c r="AR27" s="3"/>
      <c r="AS27" s="3"/>
    </row>
    <row r="28" spans="1:45" s="4" customFormat="1" ht="23.25">
      <c r="A28" s="8" t="s">
        <v>9</v>
      </c>
      <c r="B28" s="8">
        <v>615</v>
      </c>
      <c r="C28" s="8">
        <v>2333</v>
      </c>
      <c r="D28" s="8">
        <v>101</v>
      </c>
      <c r="E28" s="8" t="s">
        <v>31</v>
      </c>
      <c r="F28" s="9">
        <v>0</v>
      </c>
      <c r="G28" s="9">
        <v>16600</v>
      </c>
      <c r="H28" s="36">
        <v>16.600000000000001</v>
      </c>
      <c r="I28" s="14">
        <v>2</v>
      </c>
      <c r="J28" s="8" t="s">
        <v>130</v>
      </c>
      <c r="K28" s="12">
        <v>42136</v>
      </c>
      <c r="L28" s="13" t="s">
        <v>111</v>
      </c>
      <c r="M28" s="59">
        <v>12.65</v>
      </c>
      <c r="N28" s="59">
        <v>2.6749999999999998</v>
      </c>
      <c r="O28" s="59">
        <v>1.05</v>
      </c>
      <c r="P28" s="59">
        <v>0.2</v>
      </c>
      <c r="Q28" s="59">
        <v>2.3119999999999998</v>
      </c>
      <c r="R28" s="59">
        <v>15.05</v>
      </c>
      <c r="S28" s="59">
        <v>1.25</v>
      </c>
      <c r="T28" s="59">
        <v>0.22500000000000001</v>
      </c>
      <c r="U28" s="59">
        <v>0.05</v>
      </c>
      <c r="V28" s="59">
        <v>5.8609999999999998</v>
      </c>
      <c r="W28" s="59">
        <v>0</v>
      </c>
      <c r="X28" s="59">
        <v>0</v>
      </c>
      <c r="Y28" s="59">
        <f t="shared" si="3"/>
        <v>16.574999999999999</v>
      </c>
      <c r="Z28" s="59">
        <v>1.718</v>
      </c>
      <c r="AA28" s="60">
        <v>19.02</v>
      </c>
      <c r="AB28" s="59">
        <v>13.16</v>
      </c>
      <c r="AC28" s="59">
        <v>4.4061999999999997E-2</v>
      </c>
      <c r="AD28" s="59">
        <v>1.46</v>
      </c>
      <c r="AE28" s="59">
        <v>2.513E-3</v>
      </c>
      <c r="AF28" s="59">
        <v>63.57</v>
      </c>
      <c r="AG28" s="59">
        <v>0.109415</v>
      </c>
      <c r="AH28" s="59">
        <v>0</v>
      </c>
      <c r="AI28" s="59">
        <v>0</v>
      </c>
      <c r="AJ28" s="1"/>
      <c r="AK28" s="1">
        <f t="shared" si="4"/>
        <v>6.58</v>
      </c>
      <c r="AL28" s="1">
        <f t="shared" si="0"/>
        <v>1504.4580000000001</v>
      </c>
      <c r="AM28" s="1">
        <f t="shared" si="1"/>
        <v>16.574999999999999</v>
      </c>
      <c r="AN28" s="1">
        <f t="shared" si="2"/>
        <v>16.575000000000003</v>
      </c>
      <c r="AO28" s="10">
        <v>16.600000000000001</v>
      </c>
      <c r="AP28" s="3"/>
      <c r="AQ28" s="3"/>
      <c r="AR28" s="3"/>
      <c r="AS28" s="3"/>
    </row>
    <row r="29" spans="1:45" s="4" customFormat="1" ht="23.25">
      <c r="A29" s="8" t="s">
        <v>9</v>
      </c>
      <c r="B29" s="8">
        <v>615</v>
      </c>
      <c r="C29" s="8">
        <v>2333</v>
      </c>
      <c r="D29" s="8">
        <v>102</v>
      </c>
      <c r="E29" s="8" t="s">
        <v>32</v>
      </c>
      <c r="F29" s="9">
        <v>19525</v>
      </c>
      <c r="G29" s="9">
        <v>25848</v>
      </c>
      <c r="H29" s="36">
        <v>6.3230000000000004</v>
      </c>
      <c r="I29" s="14">
        <v>2</v>
      </c>
      <c r="J29" s="8" t="s">
        <v>130</v>
      </c>
      <c r="K29" s="12">
        <v>42136</v>
      </c>
      <c r="L29" s="13" t="s">
        <v>111</v>
      </c>
      <c r="M29" s="59">
        <v>2.35</v>
      </c>
      <c r="N29" s="59">
        <v>3.0249999999999999</v>
      </c>
      <c r="O29" s="59">
        <v>0.7</v>
      </c>
      <c r="P29" s="59">
        <v>0.22500000000000001</v>
      </c>
      <c r="Q29" s="59">
        <v>2.84179</v>
      </c>
      <c r="R29" s="59">
        <v>5.35</v>
      </c>
      <c r="S29" s="59">
        <v>0.8</v>
      </c>
      <c r="T29" s="59">
        <v>0.125</v>
      </c>
      <c r="U29" s="59">
        <v>2.5000000000000001E-2</v>
      </c>
      <c r="V29" s="59">
        <v>5.8098799999999997</v>
      </c>
      <c r="W29" s="59">
        <v>0</v>
      </c>
      <c r="X29" s="59">
        <v>0</v>
      </c>
      <c r="Y29" s="59">
        <f t="shared" si="3"/>
        <v>6.3</v>
      </c>
      <c r="Z29" s="59">
        <v>1.6046499999999999</v>
      </c>
      <c r="AA29" s="60">
        <v>20.25</v>
      </c>
      <c r="AB29" s="59">
        <v>0</v>
      </c>
      <c r="AC29" s="59">
        <v>9.1503000000000001E-2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1"/>
      <c r="AK29" s="1">
        <f t="shared" si="4"/>
        <v>0</v>
      </c>
      <c r="AL29" s="1">
        <f t="shared" si="0"/>
        <v>128.04075</v>
      </c>
      <c r="AM29" s="1">
        <f t="shared" si="1"/>
        <v>6.3</v>
      </c>
      <c r="AN29" s="1">
        <f t="shared" si="2"/>
        <v>6.3</v>
      </c>
      <c r="AO29" s="10">
        <v>6.3230000000000004</v>
      </c>
      <c r="AP29" s="3"/>
      <c r="AQ29" s="3"/>
      <c r="AR29" s="3"/>
      <c r="AS29" s="3"/>
    </row>
    <row r="30" spans="1:45" s="4" customFormat="1" ht="23.25">
      <c r="A30" s="8" t="s">
        <v>9</v>
      </c>
      <c r="B30" s="8">
        <v>615</v>
      </c>
      <c r="C30" s="8">
        <v>2375</v>
      </c>
      <c r="D30" s="8">
        <v>100</v>
      </c>
      <c r="E30" s="8" t="s">
        <v>33</v>
      </c>
      <c r="F30" s="9">
        <v>0</v>
      </c>
      <c r="G30" s="9">
        <v>28547</v>
      </c>
      <c r="H30" s="36">
        <v>28.547000000000001</v>
      </c>
      <c r="I30" s="14">
        <v>2</v>
      </c>
      <c r="J30" s="8" t="s">
        <v>130</v>
      </c>
      <c r="K30" s="12">
        <v>42133</v>
      </c>
      <c r="L30" s="13" t="s">
        <v>111</v>
      </c>
      <c r="M30" s="59">
        <v>21.1</v>
      </c>
      <c r="N30" s="59">
        <v>5.15</v>
      </c>
      <c r="O30" s="59">
        <v>1.25</v>
      </c>
      <c r="P30" s="59">
        <v>0.97499999999999998</v>
      </c>
      <c r="Q30" s="59">
        <v>2.8498299999999999</v>
      </c>
      <c r="R30" s="59">
        <v>27.675000000000001</v>
      </c>
      <c r="S30" s="59">
        <v>0.52500000000000002</v>
      </c>
      <c r="T30" s="59">
        <v>0.2</v>
      </c>
      <c r="U30" s="59">
        <v>7.4999999999999997E-2</v>
      </c>
      <c r="V30" s="59">
        <v>3.9096199999999999</v>
      </c>
      <c r="W30" s="59">
        <v>0</v>
      </c>
      <c r="X30" s="59">
        <v>0</v>
      </c>
      <c r="Y30" s="59">
        <f t="shared" si="3"/>
        <v>28.475000000000001</v>
      </c>
      <c r="Z30" s="59">
        <v>1.4107400000000001</v>
      </c>
      <c r="AA30" s="60">
        <v>589.62</v>
      </c>
      <c r="AB30" s="59">
        <v>120.2</v>
      </c>
      <c r="AC30" s="59">
        <v>0.65027999999999997</v>
      </c>
      <c r="AD30" s="59">
        <v>450.38</v>
      </c>
      <c r="AE30" s="59">
        <v>0.45077</v>
      </c>
      <c r="AF30" s="59">
        <v>53.74</v>
      </c>
      <c r="AG30" s="59">
        <v>5.3786E-2</v>
      </c>
      <c r="AH30" s="59">
        <v>9.64</v>
      </c>
      <c r="AI30" s="59">
        <v>9.6500000000000006E-3</v>
      </c>
      <c r="AJ30" s="1"/>
      <c r="AK30" s="1">
        <f t="shared" si="4"/>
        <v>60.1</v>
      </c>
      <c r="AL30" s="1">
        <f t="shared" si="0"/>
        <v>33213.863559999998</v>
      </c>
      <c r="AM30" s="1">
        <f t="shared" si="1"/>
        <v>28.475000000000001</v>
      </c>
      <c r="AN30" s="1">
        <f t="shared" si="2"/>
        <v>28.474999999999998</v>
      </c>
      <c r="AO30" s="10">
        <v>28.547000000000001</v>
      </c>
      <c r="AP30" s="3"/>
      <c r="AQ30" s="3"/>
      <c r="AR30" s="3"/>
      <c r="AS30" s="3"/>
    </row>
    <row r="31" spans="1:45" s="4" customFormat="1" ht="23.25">
      <c r="A31" s="26" t="s">
        <v>9</v>
      </c>
      <c r="B31" s="26">
        <v>615</v>
      </c>
      <c r="C31" s="26">
        <v>2378</v>
      </c>
      <c r="D31" s="26">
        <v>100</v>
      </c>
      <c r="E31" s="26" t="s">
        <v>34</v>
      </c>
      <c r="F31" s="27">
        <v>0</v>
      </c>
      <c r="G31" s="27">
        <v>20040</v>
      </c>
      <c r="H31" s="37">
        <v>20.04</v>
      </c>
      <c r="I31" s="11">
        <v>2</v>
      </c>
      <c r="J31" s="26" t="s">
        <v>130</v>
      </c>
      <c r="K31" s="29">
        <v>42136</v>
      </c>
      <c r="L31" s="13" t="s">
        <v>111</v>
      </c>
      <c r="M31" s="61">
        <v>10</v>
      </c>
      <c r="N31" s="61">
        <v>6.4</v>
      </c>
      <c r="O31" s="61">
        <v>3.1</v>
      </c>
      <c r="P31" s="61">
        <v>0.55000000000000004</v>
      </c>
      <c r="Q31" s="61">
        <v>2.7120000000000002</v>
      </c>
      <c r="R31" s="61">
        <v>16.8</v>
      </c>
      <c r="S31" s="61">
        <v>1.95</v>
      </c>
      <c r="T31" s="61">
        <v>1.125</v>
      </c>
      <c r="U31" s="61">
        <v>0.17499999999999999</v>
      </c>
      <c r="V31" s="61">
        <v>5.2880000000000003</v>
      </c>
      <c r="W31" s="59">
        <v>0</v>
      </c>
      <c r="X31" s="59">
        <v>2.5000000000000001E-2</v>
      </c>
      <c r="Y31" s="59">
        <v>20.024999999999999</v>
      </c>
      <c r="Z31" s="61">
        <v>1.304</v>
      </c>
      <c r="AA31" s="62">
        <v>36.380000000000003</v>
      </c>
      <c r="AB31" s="61">
        <v>39.270000000000003</v>
      </c>
      <c r="AC31" s="59">
        <v>7.9862000000000002E-2</v>
      </c>
      <c r="AD31" s="61">
        <v>7.59</v>
      </c>
      <c r="AE31" s="59">
        <v>1.0821000000000001E-2</v>
      </c>
      <c r="AF31" s="61">
        <v>74.13</v>
      </c>
      <c r="AG31" s="59">
        <v>0.10568900000000001</v>
      </c>
      <c r="AH31" s="61">
        <v>0</v>
      </c>
      <c r="AI31" s="61">
        <v>0</v>
      </c>
      <c r="AJ31" s="30"/>
      <c r="AK31" s="1">
        <f t="shared" si="4"/>
        <v>19.635000000000002</v>
      </c>
      <c r="AL31" s="1">
        <f t="shared" si="0"/>
        <v>2760.2093999999997</v>
      </c>
      <c r="AM31" s="1">
        <f t="shared" si="1"/>
        <v>20.05</v>
      </c>
      <c r="AN31" s="1">
        <f t="shared" si="2"/>
        <v>20.05</v>
      </c>
      <c r="AO31" s="28">
        <v>20.04</v>
      </c>
      <c r="AP31" s="31"/>
      <c r="AQ31" s="31"/>
      <c r="AR31" s="31"/>
      <c r="AS31" s="31"/>
    </row>
    <row r="32" spans="1:45" s="4" customFormat="1" ht="23.25">
      <c r="A32" s="8" t="s">
        <v>9</v>
      </c>
      <c r="B32" s="8">
        <v>615</v>
      </c>
      <c r="C32" s="8">
        <v>2397</v>
      </c>
      <c r="D32" s="8">
        <v>100</v>
      </c>
      <c r="E32" s="8" t="s">
        <v>35</v>
      </c>
      <c r="F32" s="9">
        <v>0</v>
      </c>
      <c r="G32" s="9">
        <v>18467</v>
      </c>
      <c r="H32" s="36">
        <v>18.466999999999999</v>
      </c>
      <c r="I32" s="14">
        <v>2</v>
      </c>
      <c r="J32" s="8" t="s">
        <v>130</v>
      </c>
      <c r="K32" s="12">
        <v>42135</v>
      </c>
      <c r="L32" s="13" t="s">
        <v>111</v>
      </c>
      <c r="M32" s="59">
        <v>11.25</v>
      </c>
      <c r="N32" s="59">
        <v>5.25</v>
      </c>
      <c r="O32" s="59">
        <v>1.5</v>
      </c>
      <c r="P32" s="59">
        <v>0.47499999999999998</v>
      </c>
      <c r="Q32" s="59">
        <v>3.1359699999999999</v>
      </c>
      <c r="R32" s="59">
        <v>17.899999999999999</v>
      </c>
      <c r="S32" s="59">
        <v>0.3</v>
      </c>
      <c r="T32" s="59">
        <v>0.22500000000000001</v>
      </c>
      <c r="U32" s="59">
        <v>0.05</v>
      </c>
      <c r="V32" s="59">
        <v>3.7912400000000002</v>
      </c>
      <c r="W32" s="59">
        <v>0</v>
      </c>
      <c r="X32" s="59">
        <v>0</v>
      </c>
      <c r="Y32" s="59">
        <f t="shared" si="3"/>
        <v>18.475000000000001</v>
      </c>
      <c r="Z32" s="59">
        <v>1.2844500000000001</v>
      </c>
      <c r="AA32" s="60">
        <v>104.56</v>
      </c>
      <c r="AB32" s="59">
        <v>195.12</v>
      </c>
      <c r="AC32" s="59">
        <v>0.31270999999999999</v>
      </c>
      <c r="AD32" s="59">
        <v>269.25</v>
      </c>
      <c r="AE32" s="59">
        <v>0.41657</v>
      </c>
      <c r="AF32" s="59">
        <v>55.01</v>
      </c>
      <c r="AG32" s="59">
        <v>8.5109000000000004E-2</v>
      </c>
      <c r="AH32" s="59">
        <v>35.549999999999997</v>
      </c>
      <c r="AI32" s="59">
        <v>5.5E-2</v>
      </c>
      <c r="AJ32" s="1"/>
      <c r="AK32" s="1">
        <f t="shared" si="4"/>
        <v>97.56</v>
      </c>
      <c r="AL32" s="1">
        <f t="shared" si="0"/>
        <v>10377.161310000001</v>
      </c>
      <c r="AM32" s="1">
        <f t="shared" si="1"/>
        <v>18.475000000000001</v>
      </c>
      <c r="AN32" s="1">
        <f t="shared" si="2"/>
        <v>18.475000000000001</v>
      </c>
      <c r="AO32" s="10">
        <v>18.466999999999999</v>
      </c>
      <c r="AP32" s="3"/>
      <c r="AQ32" s="3"/>
      <c r="AR32" s="3"/>
      <c r="AS32" s="3"/>
    </row>
    <row r="33" spans="1:45" s="4" customFormat="1" ht="23.25">
      <c r="A33" s="8" t="s">
        <v>9</v>
      </c>
      <c r="B33" s="8">
        <v>615</v>
      </c>
      <c r="C33" s="8">
        <v>2458</v>
      </c>
      <c r="D33" s="8">
        <v>100</v>
      </c>
      <c r="E33" s="8" t="s">
        <v>36</v>
      </c>
      <c r="F33" s="9">
        <v>0</v>
      </c>
      <c r="G33" s="9">
        <v>12658</v>
      </c>
      <c r="H33" s="36">
        <v>12.657999999999999</v>
      </c>
      <c r="I33" s="14">
        <v>2</v>
      </c>
      <c r="J33" s="8" t="s">
        <v>130</v>
      </c>
      <c r="K33" s="12">
        <v>42135</v>
      </c>
      <c r="L33" s="13" t="s">
        <v>111</v>
      </c>
      <c r="M33" s="59">
        <v>3.9</v>
      </c>
      <c r="N33" s="59">
        <v>3.5750000000000002</v>
      </c>
      <c r="O33" s="59">
        <v>3.1</v>
      </c>
      <c r="P33" s="59">
        <v>2.0499999999999998</v>
      </c>
      <c r="Q33" s="59">
        <v>4.2091399999999997</v>
      </c>
      <c r="R33" s="59">
        <v>12.324999999999999</v>
      </c>
      <c r="S33" s="59">
        <v>0.22500000000000001</v>
      </c>
      <c r="T33" s="59">
        <v>0.05</v>
      </c>
      <c r="U33" s="59">
        <v>2.5000000000000001E-2</v>
      </c>
      <c r="V33" s="59">
        <v>2.6036000000000001</v>
      </c>
      <c r="W33" s="59">
        <v>0</v>
      </c>
      <c r="X33" s="59">
        <v>0</v>
      </c>
      <c r="Y33" s="59">
        <f t="shared" si="3"/>
        <v>12.625</v>
      </c>
      <c r="Z33" s="59">
        <v>1.49302</v>
      </c>
      <c r="AA33" s="60">
        <v>159.75</v>
      </c>
      <c r="AB33" s="59">
        <v>15.3</v>
      </c>
      <c r="AC33" s="59">
        <v>0.37785000000000002</v>
      </c>
      <c r="AD33" s="59">
        <v>579.86</v>
      </c>
      <c r="AE33" s="59">
        <v>1.3088500000000001</v>
      </c>
      <c r="AF33" s="59">
        <v>27.18</v>
      </c>
      <c r="AG33" s="59">
        <v>6.1350000000000002E-2</v>
      </c>
      <c r="AH33" s="59">
        <v>484.83</v>
      </c>
      <c r="AI33" s="59">
        <v>1.0943499999999999</v>
      </c>
      <c r="AJ33" s="1"/>
      <c r="AK33" s="1">
        <f t="shared" si="4"/>
        <v>7.65</v>
      </c>
      <c r="AL33" s="1">
        <f t="shared" si="0"/>
        <v>15939.83966</v>
      </c>
      <c r="AM33" s="1">
        <f t="shared" si="1"/>
        <v>12.625</v>
      </c>
      <c r="AN33" s="1">
        <f t="shared" si="2"/>
        <v>12.625</v>
      </c>
      <c r="AO33" s="10">
        <v>12.657999999999999</v>
      </c>
      <c r="AP33" s="3"/>
      <c r="AQ33" s="3"/>
      <c r="AR33" s="3"/>
      <c r="AS33" s="3"/>
    </row>
    <row r="34" spans="1:45" ht="23.25">
      <c r="A34" s="15"/>
      <c r="B34" s="15"/>
      <c r="C34" s="15"/>
      <c r="D34" s="15"/>
      <c r="E34" s="107"/>
      <c r="F34" s="145" t="s">
        <v>107</v>
      </c>
      <c r="G34" s="145"/>
      <c r="H34" s="111">
        <f>SUBTOTAL(9,H4:H33)</f>
        <v>746.83799999999997</v>
      </c>
      <c r="I34" s="105"/>
      <c r="J34" s="105"/>
      <c r="K34" s="105"/>
      <c r="L34" s="105"/>
      <c r="M34" s="106">
        <f t="shared" ref="M34:P34" si="5">SUM(M4:M33)</f>
        <v>477.02499999999998</v>
      </c>
      <c r="N34" s="106">
        <f t="shared" si="5"/>
        <v>163.79999999999998</v>
      </c>
      <c r="O34" s="106">
        <f t="shared" si="5"/>
        <v>71.275000000000006</v>
      </c>
      <c r="P34" s="106">
        <f t="shared" si="5"/>
        <v>33.200000000000003</v>
      </c>
      <c r="Q34" s="106" t="s">
        <v>108</v>
      </c>
      <c r="R34" s="106">
        <f t="shared" ref="R34:U34" si="6">SUM(R4:R33)</f>
        <v>685.55</v>
      </c>
      <c r="S34" s="106">
        <f t="shared" si="6"/>
        <v>43.449999999999996</v>
      </c>
      <c r="T34" s="106">
        <f t="shared" si="6"/>
        <v>11.65</v>
      </c>
      <c r="U34" s="106">
        <f t="shared" si="6"/>
        <v>4.6500000000000004</v>
      </c>
      <c r="V34" s="106" t="s">
        <v>108</v>
      </c>
      <c r="W34" s="106">
        <f>SUM(W4:W33)</f>
        <v>0.05</v>
      </c>
      <c r="X34" s="106">
        <f t="shared" ref="X34:Y34" si="7">SUM(X4:X33)</f>
        <v>7.5000000000000011E-2</v>
      </c>
      <c r="Y34" s="106">
        <f t="shared" si="7"/>
        <v>745.22500000000002</v>
      </c>
      <c r="Z34" s="106" t="s">
        <v>108</v>
      </c>
      <c r="AA34" s="106">
        <f t="shared" ref="AA34:AB34" si="8">SUM(AA4:AA33)</f>
        <v>2802.31</v>
      </c>
      <c r="AB34" s="106">
        <f t="shared" si="8"/>
        <v>1814.7700000000002</v>
      </c>
      <c r="AC34" s="106" t="s">
        <v>108</v>
      </c>
      <c r="AD34" s="106">
        <f>SUM(AD4:AD33)</f>
        <v>12202.919999999998</v>
      </c>
      <c r="AE34" s="106" t="s">
        <v>108</v>
      </c>
      <c r="AF34" s="106">
        <f>SUM(AF4:AF33)</f>
        <v>1650.2199999999998</v>
      </c>
      <c r="AG34" s="106" t="s">
        <v>108</v>
      </c>
      <c r="AH34" s="106">
        <f>SUM(AH4:AH33)</f>
        <v>1437.43</v>
      </c>
      <c r="AI34" s="106" t="s">
        <v>108</v>
      </c>
      <c r="AJ34" s="104"/>
      <c r="AK34" s="45"/>
      <c r="AL34" s="1">
        <f>SUM(AL4:AL33)/H34</f>
        <v>847.99693367905786</v>
      </c>
      <c r="AM34" s="25">
        <f>SUM(AM4:AM33)</f>
        <v>745.30000000000007</v>
      </c>
      <c r="AN34" s="25">
        <f>SUM(AN4:AN33)</f>
        <v>745.30000000000007</v>
      </c>
      <c r="AO34" s="7">
        <f>SUM(AO4:AO33)</f>
        <v>764.553</v>
      </c>
    </row>
    <row r="35" spans="1:45" ht="23.25">
      <c r="A35" s="15"/>
      <c r="B35" s="15"/>
      <c r="C35" s="15"/>
      <c r="D35" s="15"/>
      <c r="E35" s="107"/>
      <c r="F35" s="145" t="s">
        <v>109</v>
      </c>
      <c r="G35" s="145"/>
      <c r="H35" s="105"/>
      <c r="I35" s="105"/>
      <c r="J35" s="105"/>
      <c r="K35" s="105"/>
      <c r="L35" s="105"/>
      <c r="M35" s="106" t="s">
        <v>108</v>
      </c>
      <c r="N35" s="106" t="s">
        <v>108</v>
      </c>
      <c r="O35" s="106" t="s">
        <v>108</v>
      </c>
      <c r="P35" s="106" t="s">
        <v>108</v>
      </c>
      <c r="Q35" s="106">
        <f>SUMPRODUCT(Q4:Q33,H4:H33)/H34</f>
        <v>2.7165236362638225</v>
      </c>
      <c r="R35" s="106" t="s">
        <v>108</v>
      </c>
      <c r="S35" s="106" t="s">
        <v>108</v>
      </c>
      <c r="T35" s="106" t="s">
        <v>108</v>
      </c>
      <c r="U35" s="106" t="s">
        <v>108</v>
      </c>
      <c r="V35" s="106">
        <f>SUMPRODUCT(V4:V33,H4:H33)/H34</f>
        <v>5.3763385936173576</v>
      </c>
      <c r="W35" s="106" t="s">
        <v>108</v>
      </c>
      <c r="X35" s="106" t="s">
        <v>108</v>
      </c>
      <c r="Y35" s="106" t="s">
        <v>108</v>
      </c>
      <c r="Z35" s="106">
        <v>1.2809999999999999</v>
      </c>
      <c r="AA35" s="106" t="s">
        <v>108</v>
      </c>
      <c r="AB35" s="106" t="s">
        <v>108</v>
      </c>
      <c r="AC35" s="106">
        <f>SUMPRODUCT(AC4:AC33,H4:H33)/H34</f>
        <v>0.1418166587064397</v>
      </c>
      <c r="AD35" s="106" t="s">
        <v>108</v>
      </c>
      <c r="AE35" s="106">
        <f>SUMPRODUCT(AE4:AE33,H4:H33)/H34</f>
        <v>0.46665774336603111</v>
      </c>
      <c r="AF35" s="106" t="s">
        <v>108</v>
      </c>
      <c r="AG35" s="106">
        <f>SUMPRODUCT(AG4:AG33,H4:H33)/H34</f>
        <v>6.2759376148508794E-2</v>
      </c>
      <c r="AH35" s="106" t="s">
        <v>108</v>
      </c>
      <c r="AI35" s="106">
        <f>SUMPRODUCT(AO4:AO33,H4:H33)/H34</f>
        <v>33.077098015901711</v>
      </c>
      <c r="AJ35" s="104"/>
      <c r="AK35" s="45"/>
      <c r="AM35" s="1">
        <f>((AM34-H34)/H34)*100</f>
        <v>-0.20593488815511493</v>
      </c>
      <c r="AN35" s="1">
        <f>((AN34-H34)/H34)*100</f>
        <v>-0.20593488815511493</v>
      </c>
      <c r="AO35" s="34"/>
    </row>
    <row r="40" spans="1:45">
      <c r="A40" s="57"/>
      <c r="B40" s="57"/>
      <c r="C40" s="57"/>
      <c r="D40" s="57"/>
    </row>
    <row r="41" spans="1:45" ht="23.25">
      <c r="A41" s="141"/>
      <c r="B41" s="141"/>
      <c r="C41" s="141"/>
      <c r="D41" s="57"/>
    </row>
    <row r="42" spans="1:45" ht="23.25">
      <c r="A42" s="82" t="s">
        <v>132</v>
      </c>
      <c r="B42" s="82"/>
      <c r="C42" s="82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45" ht="46.5">
      <c r="A43" s="130" t="s">
        <v>110</v>
      </c>
      <c r="B43" s="130" t="s">
        <v>0</v>
      </c>
      <c r="C43" s="131" t="s">
        <v>1</v>
      </c>
      <c r="D43" s="132" t="s">
        <v>2</v>
      </c>
      <c r="E43" s="130" t="s">
        <v>3</v>
      </c>
      <c r="F43" s="130" t="s">
        <v>133</v>
      </c>
      <c r="G43" s="130" t="s">
        <v>134</v>
      </c>
      <c r="H43" s="133" t="s">
        <v>135</v>
      </c>
      <c r="I43" s="130" t="s">
        <v>5</v>
      </c>
      <c r="J43" s="130" t="s">
        <v>6</v>
      </c>
      <c r="K43" s="134" t="s">
        <v>7</v>
      </c>
      <c r="L43" s="130" t="s">
        <v>8</v>
      </c>
      <c r="M43" s="151" t="s">
        <v>136</v>
      </c>
      <c r="N43" s="151"/>
      <c r="O43" s="151"/>
      <c r="P43" s="151"/>
      <c r="Q43" s="140" t="s">
        <v>137</v>
      </c>
      <c r="R43" s="146" t="s">
        <v>140</v>
      </c>
      <c r="S43" s="147"/>
      <c r="T43" s="148"/>
      <c r="U43" s="140" t="s">
        <v>141</v>
      </c>
      <c r="V43" s="138" t="s">
        <v>112</v>
      </c>
      <c r="W43" s="138" t="s">
        <v>162</v>
      </c>
      <c r="X43" s="138" t="s">
        <v>163</v>
      </c>
      <c r="Y43" s="138" t="s">
        <v>113</v>
      </c>
      <c r="Z43" s="138" t="s">
        <v>114</v>
      </c>
      <c r="AA43" s="138" t="s">
        <v>164</v>
      </c>
      <c r="AB43" s="138" t="s">
        <v>144</v>
      </c>
      <c r="AC43" s="91" t="s">
        <v>119</v>
      </c>
      <c r="AD43" s="77"/>
      <c r="AE43" s="77"/>
    </row>
    <row r="44" spans="1:45" ht="23.25">
      <c r="A44" s="130"/>
      <c r="B44" s="130"/>
      <c r="C44" s="131"/>
      <c r="D44" s="132"/>
      <c r="E44" s="130"/>
      <c r="F44" s="130"/>
      <c r="G44" s="130"/>
      <c r="H44" s="133"/>
      <c r="I44" s="130"/>
      <c r="J44" s="130"/>
      <c r="K44" s="134"/>
      <c r="L44" s="130"/>
      <c r="M44" s="89" t="s">
        <v>145</v>
      </c>
      <c r="N44" s="90" t="s">
        <v>146</v>
      </c>
      <c r="O44" s="90" t="s">
        <v>147</v>
      </c>
      <c r="P44" s="89" t="s">
        <v>148</v>
      </c>
      <c r="Q44" s="140"/>
      <c r="R44" s="89" t="s">
        <v>153</v>
      </c>
      <c r="S44" s="90" t="s">
        <v>154</v>
      </c>
      <c r="T44" s="89" t="s">
        <v>155</v>
      </c>
      <c r="U44" s="140"/>
      <c r="V44" s="139"/>
      <c r="W44" s="139"/>
      <c r="X44" s="139"/>
      <c r="Y44" s="139"/>
      <c r="Z44" s="139"/>
      <c r="AA44" s="139"/>
      <c r="AB44" s="139"/>
      <c r="AC44" s="92" t="s">
        <v>165</v>
      </c>
      <c r="AD44" s="77"/>
      <c r="AE44" s="77"/>
    </row>
    <row r="45" spans="1:45" s="78" customFormat="1" ht="23.25">
      <c r="A45" s="79" t="s">
        <v>9</v>
      </c>
      <c r="B45" s="79">
        <v>615</v>
      </c>
      <c r="C45" s="79">
        <v>226</v>
      </c>
      <c r="D45" s="79">
        <v>302</v>
      </c>
      <c r="E45" s="79" t="s">
        <v>19</v>
      </c>
      <c r="F45" s="9">
        <v>173675</v>
      </c>
      <c r="G45" s="9">
        <v>173822</v>
      </c>
      <c r="H45" s="112">
        <v>0.14699999999999999</v>
      </c>
      <c r="I45" s="14">
        <v>4</v>
      </c>
      <c r="J45" s="79" t="s">
        <v>131</v>
      </c>
      <c r="K45" s="47">
        <v>42135</v>
      </c>
      <c r="L45" s="79" t="s">
        <v>116</v>
      </c>
      <c r="M45" s="59">
        <v>0</v>
      </c>
      <c r="N45" s="59">
        <v>0</v>
      </c>
      <c r="O45" s="59">
        <v>0.1</v>
      </c>
      <c r="P45" s="59">
        <v>7.4999999999999997E-2</v>
      </c>
      <c r="Q45" s="59">
        <v>5.0714300000000003</v>
      </c>
      <c r="R45" s="113">
        <v>0</v>
      </c>
      <c r="S45" s="114">
        <v>0</v>
      </c>
      <c r="T45" s="113">
        <v>0.14000000000000001</v>
      </c>
      <c r="U45" s="115">
        <v>0.90342900000000004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7">
        <v>0</v>
      </c>
      <c r="AB45" s="117">
        <v>0</v>
      </c>
      <c r="AC45" s="116">
        <v>0</v>
      </c>
    </row>
    <row r="46" spans="1:45" s="78" customFormat="1" ht="23.25">
      <c r="A46" s="79" t="s">
        <v>9</v>
      </c>
      <c r="B46" s="79">
        <v>615</v>
      </c>
      <c r="C46" s="79">
        <v>226</v>
      </c>
      <c r="D46" s="79">
        <v>302</v>
      </c>
      <c r="E46" s="79" t="s">
        <v>19</v>
      </c>
      <c r="F46" s="9">
        <v>171558</v>
      </c>
      <c r="G46" s="9">
        <v>171858</v>
      </c>
      <c r="H46" s="112">
        <v>0.3</v>
      </c>
      <c r="I46" s="14">
        <v>4</v>
      </c>
      <c r="J46" s="79" t="s">
        <v>131</v>
      </c>
      <c r="K46" s="47">
        <v>42135</v>
      </c>
      <c r="L46" s="79" t="s">
        <v>116</v>
      </c>
      <c r="M46" s="59">
        <v>2.5000000000000001E-2</v>
      </c>
      <c r="N46" s="59">
        <v>2.5000000000000001E-2</v>
      </c>
      <c r="O46" s="59">
        <v>0.125</v>
      </c>
      <c r="P46" s="59">
        <v>2.5000000000000001E-2</v>
      </c>
      <c r="Q46" s="59">
        <v>4.0637499999999998</v>
      </c>
      <c r="R46" s="113">
        <v>0</v>
      </c>
      <c r="S46" s="114">
        <v>0</v>
      </c>
      <c r="T46" s="113">
        <v>0.3</v>
      </c>
      <c r="U46" s="115">
        <v>1.0738700000000001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7">
        <v>0</v>
      </c>
      <c r="AB46" s="117">
        <v>0</v>
      </c>
      <c r="AC46" s="116">
        <v>0</v>
      </c>
    </row>
    <row r="47" spans="1:45" s="78" customFormat="1" ht="23.25">
      <c r="A47" s="79" t="s">
        <v>9</v>
      </c>
      <c r="B47" s="79">
        <v>615</v>
      </c>
      <c r="C47" s="79">
        <v>226</v>
      </c>
      <c r="D47" s="79">
        <v>302</v>
      </c>
      <c r="E47" s="79" t="s">
        <v>19</v>
      </c>
      <c r="F47" s="9">
        <v>173822</v>
      </c>
      <c r="G47" s="9">
        <v>173675</v>
      </c>
      <c r="H47" s="112">
        <v>0.14699999999999999</v>
      </c>
      <c r="I47" s="80">
        <v>4</v>
      </c>
      <c r="J47" s="81" t="s">
        <v>20</v>
      </c>
      <c r="K47" s="47">
        <v>42135</v>
      </c>
      <c r="L47" s="79" t="s">
        <v>116</v>
      </c>
      <c r="M47" s="85">
        <v>0</v>
      </c>
      <c r="N47" s="85">
        <v>0</v>
      </c>
      <c r="O47" s="85">
        <v>0</v>
      </c>
      <c r="P47" s="85">
        <v>0.14699999999999999</v>
      </c>
      <c r="Q47" s="85">
        <v>5.0119999999999996</v>
      </c>
      <c r="R47" s="86">
        <v>0</v>
      </c>
      <c r="S47" s="86">
        <v>0</v>
      </c>
      <c r="T47" s="86">
        <v>0.1</v>
      </c>
      <c r="U47" s="86">
        <v>0.80200000000000005</v>
      </c>
      <c r="V47" s="84">
        <v>0</v>
      </c>
      <c r="W47" s="84">
        <v>0</v>
      </c>
      <c r="X47" s="84">
        <v>0</v>
      </c>
      <c r="Y47" s="84">
        <v>0</v>
      </c>
      <c r="Z47" s="84">
        <v>0</v>
      </c>
      <c r="AA47" s="85">
        <v>0</v>
      </c>
      <c r="AB47" s="85">
        <v>0</v>
      </c>
      <c r="AC47" s="84">
        <v>0</v>
      </c>
    </row>
    <row r="48" spans="1:45" s="78" customFormat="1" ht="23.25">
      <c r="A48" s="79" t="s">
        <v>9</v>
      </c>
      <c r="B48" s="79">
        <v>615</v>
      </c>
      <c r="C48" s="79">
        <v>226</v>
      </c>
      <c r="D48" s="79">
        <v>302</v>
      </c>
      <c r="E48" s="79" t="s">
        <v>19</v>
      </c>
      <c r="F48" s="9">
        <v>171858</v>
      </c>
      <c r="G48" s="9">
        <v>171558</v>
      </c>
      <c r="H48" s="112">
        <v>0.3</v>
      </c>
      <c r="I48" s="80">
        <v>4</v>
      </c>
      <c r="J48" s="81" t="s">
        <v>20</v>
      </c>
      <c r="K48" s="47">
        <v>42135</v>
      </c>
      <c r="L48" s="79" t="s">
        <v>116</v>
      </c>
      <c r="M48" s="59">
        <v>0</v>
      </c>
      <c r="N48" s="59">
        <v>0</v>
      </c>
      <c r="O48" s="59">
        <v>0.05</v>
      </c>
      <c r="P48" s="59">
        <v>0.27500000000000002</v>
      </c>
      <c r="Q48" s="59">
        <v>5.6276900000000003</v>
      </c>
      <c r="R48" s="86">
        <v>0</v>
      </c>
      <c r="S48" s="86">
        <v>0</v>
      </c>
      <c r="T48" s="86">
        <v>0.3</v>
      </c>
      <c r="U48" s="115">
        <v>1.1030800000000001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5">
        <v>0</v>
      </c>
      <c r="AB48" s="85">
        <v>0</v>
      </c>
      <c r="AC48" s="84">
        <v>0</v>
      </c>
    </row>
    <row r="49" spans="1:31" s="78" customFormat="1" ht="23.25">
      <c r="E49" s="100"/>
      <c r="F49" s="152" t="s">
        <v>107</v>
      </c>
      <c r="G49" s="153"/>
      <c r="H49" s="118">
        <v>0.89399999999999991</v>
      </c>
      <c r="I49" s="118"/>
      <c r="J49" s="118"/>
      <c r="K49" s="118"/>
      <c r="L49" s="118"/>
      <c r="M49" s="119">
        <v>2.5000000000000001E-2</v>
      </c>
      <c r="N49" s="119">
        <v>2.5000000000000001E-2</v>
      </c>
      <c r="O49" s="119">
        <v>0.27500000000000002</v>
      </c>
      <c r="P49" s="119">
        <v>0.52200000000000002</v>
      </c>
      <c r="Q49" s="119" t="s">
        <v>108</v>
      </c>
      <c r="R49" s="120">
        <f t="shared" ref="R49:T49" si="9">SUM(R45:R48)</f>
        <v>0</v>
      </c>
      <c r="S49" s="120">
        <f t="shared" si="9"/>
        <v>0</v>
      </c>
      <c r="T49" s="120">
        <f t="shared" si="9"/>
        <v>0.84000000000000008</v>
      </c>
      <c r="U49" s="120" t="s">
        <v>108</v>
      </c>
      <c r="V49" s="121">
        <v>0</v>
      </c>
      <c r="W49" s="121">
        <v>0</v>
      </c>
      <c r="X49" s="121">
        <v>0</v>
      </c>
      <c r="Y49" s="121">
        <v>0</v>
      </c>
      <c r="Z49" s="121">
        <v>0</v>
      </c>
      <c r="AA49" s="118">
        <v>0</v>
      </c>
      <c r="AB49" s="119" t="s">
        <v>108</v>
      </c>
      <c r="AC49" s="121">
        <v>0</v>
      </c>
      <c r="AD49" s="100"/>
    </row>
    <row r="50" spans="1:31" s="78" customFormat="1" ht="23.25">
      <c r="E50" s="100"/>
      <c r="F50" s="154" t="s">
        <v>109</v>
      </c>
      <c r="G50" s="155"/>
      <c r="H50" s="122"/>
      <c r="I50" s="122"/>
      <c r="J50" s="122"/>
      <c r="K50" s="122"/>
      <c r="L50" s="122"/>
      <c r="M50" s="123" t="s">
        <v>108</v>
      </c>
      <c r="N50" s="123" t="s">
        <v>108</v>
      </c>
      <c r="O50" s="123" t="s">
        <v>108</v>
      </c>
      <c r="P50" s="123" t="s">
        <v>108</v>
      </c>
      <c r="Q50" s="123">
        <f>SUMPRODUCT(Q45:Q48,H45:H48)/H49</f>
        <v>4.9101747315436253</v>
      </c>
      <c r="R50" s="87" t="s">
        <v>108</v>
      </c>
      <c r="S50" s="87" t="s">
        <v>108</v>
      </c>
      <c r="T50" s="87" t="s">
        <v>108</v>
      </c>
      <c r="U50" s="124">
        <f>SUMPRODUCT(U45:U48,H45:H48)/H49</f>
        <v>1.010943023489933</v>
      </c>
      <c r="V50" s="125" t="s">
        <v>108</v>
      </c>
      <c r="W50" s="125" t="s">
        <v>108</v>
      </c>
      <c r="X50" s="125" t="s">
        <v>108</v>
      </c>
      <c r="Y50" s="125" t="s">
        <v>108</v>
      </c>
      <c r="Z50" s="125" t="s">
        <v>108</v>
      </c>
      <c r="AA50" s="123" t="s">
        <v>108</v>
      </c>
      <c r="AB50" s="123">
        <v>0</v>
      </c>
      <c r="AC50" s="122" t="s">
        <v>108</v>
      </c>
      <c r="AD50" s="100"/>
    </row>
    <row r="51" spans="1:31">
      <c r="A51" s="83"/>
      <c r="B51" s="83"/>
      <c r="C51" s="83"/>
      <c r="D51" s="8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45"/>
    </row>
    <row r="52" spans="1:31">
      <c r="A52" s="83"/>
      <c r="B52" s="83"/>
      <c r="C52" s="83"/>
      <c r="D52" s="83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45"/>
      <c r="AE52" s="45"/>
    </row>
    <row r="53" spans="1:31">
      <c r="A53" s="83"/>
      <c r="B53" s="83"/>
      <c r="C53" s="83"/>
      <c r="D53" s="83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45"/>
      <c r="AE53" s="45"/>
    </row>
  </sheetData>
  <mergeCells count="57">
    <mergeCell ref="V43:V44"/>
    <mergeCell ref="W43:W44"/>
    <mergeCell ref="Z43:Z44"/>
    <mergeCell ref="AA43:AA44"/>
    <mergeCell ref="AB43:AB44"/>
    <mergeCell ref="X43:X44"/>
    <mergeCell ref="Y43:Y44"/>
    <mergeCell ref="U43:U44"/>
    <mergeCell ref="M43:P43"/>
    <mergeCell ref="Q43:Q44"/>
    <mergeCell ref="F43:F44"/>
    <mergeCell ref="I43:I44"/>
    <mergeCell ref="J43:J44"/>
    <mergeCell ref="K43:K44"/>
    <mergeCell ref="L43:L44"/>
    <mergeCell ref="R43:T43"/>
    <mergeCell ref="H43:H44"/>
    <mergeCell ref="F49:G49"/>
    <mergeCell ref="F50:G50"/>
    <mergeCell ref="A43:A44"/>
    <mergeCell ref="B43:B44"/>
    <mergeCell ref="C43:C44"/>
    <mergeCell ref="D43:D44"/>
    <mergeCell ref="E43:E44"/>
    <mergeCell ref="G43:G44"/>
    <mergeCell ref="A41:C41"/>
    <mergeCell ref="AO2:AO3"/>
    <mergeCell ref="A1:E1"/>
    <mergeCell ref="F34:G34"/>
    <mergeCell ref="F35:G35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AH2:AH3"/>
    <mergeCell ref="V2:V3"/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</mergeCells>
  <printOptions horizontalCentered="1"/>
  <pageMargins left="0.64124999999999999" right="0.25" top="0.75" bottom="0.75" header="0.3" footer="0.3"/>
  <pageSetup paperSize="8" scale="37" fitToHeight="0" orientation="landscape" horizontalDpi="1200" verticalDpi="1200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view="pageLayout" zoomScaleNormal="50" zoomScaleSheetLayoutView="50" workbookViewId="0">
      <selection activeCell="E96" sqref="E96"/>
    </sheetView>
  </sheetViews>
  <sheetFormatPr defaultRowHeight="14.25"/>
  <cols>
    <col min="1" max="1" width="28.375" customWidth="1"/>
    <col min="5" max="5" width="25.25" bestFit="1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style="45" customWidth="1"/>
    <col min="35" max="35" width="9" style="45" customWidth="1"/>
    <col min="36" max="36" width="9.125" style="45"/>
    <col min="37" max="37" width="11.875" style="45" bestFit="1" customWidth="1"/>
    <col min="38" max="38" width="13.75" bestFit="1" customWidth="1"/>
    <col min="41" max="42" width="9.375" bestFit="1" customWidth="1"/>
  </cols>
  <sheetData>
    <row r="1" spans="1:48" s="35" customFormat="1" ht="23.25">
      <c r="A1" s="144" t="s">
        <v>124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H1" s="45"/>
      <c r="AI1" s="45"/>
      <c r="AJ1" s="45"/>
      <c r="AK1" s="45"/>
      <c r="AN1" s="15"/>
    </row>
    <row r="2" spans="1:48" s="35" customFormat="1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156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144</v>
      </c>
      <c r="AH2" s="138" t="s">
        <v>160</v>
      </c>
      <c r="AI2" s="138" t="s">
        <v>161</v>
      </c>
      <c r="AK2" s="45"/>
      <c r="AL2" s="45"/>
      <c r="AM2" s="45"/>
      <c r="AN2" s="45"/>
      <c r="AQ2" s="142" t="s">
        <v>4</v>
      </c>
    </row>
    <row r="3" spans="1:48" s="35" customFormat="1" ht="46.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K3" s="45"/>
      <c r="AL3" s="45"/>
      <c r="AM3" s="45"/>
      <c r="AN3" s="45"/>
      <c r="AQ3" s="143"/>
    </row>
    <row r="4" spans="1:48" s="4" customFormat="1" ht="23.25">
      <c r="A4" s="8" t="s">
        <v>37</v>
      </c>
      <c r="B4" s="8">
        <v>631</v>
      </c>
      <c r="C4" s="17">
        <v>212</v>
      </c>
      <c r="D4" s="8">
        <v>601</v>
      </c>
      <c r="E4" s="8" t="s">
        <v>38</v>
      </c>
      <c r="F4" s="9">
        <v>532733</v>
      </c>
      <c r="G4" s="9">
        <v>563148</v>
      </c>
      <c r="H4" s="36">
        <v>30.414999999999999</v>
      </c>
      <c r="I4" s="14">
        <v>4</v>
      </c>
      <c r="J4" s="8" t="s">
        <v>131</v>
      </c>
      <c r="K4" s="12">
        <v>42139</v>
      </c>
      <c r="L4" s="13" t="s">
        <v>111</v>
      </c>
      <c r="M4" s="59">
        <v>19.675000000000001</v>
      </c>
      <c r="N4" s="59">
        <v>6.95</v>
      </c>
      <c r="O4" s="59">
        <v>2.65</v>
      </c>
      <c r="P4" s="59">
        <v>1.175</v>
      </c>
      <c r="Q4" s="59">
        <v>2.4858199999999999</v>
      </c>
      <c r="R4" s="59">
        <v>28.25</v>
      </c>
      <c r="S4" s="59">
        <v>1.925</v>
      </c>
      <c r="T4" s="59">
        <v>0.22500000000000001</v>
      </c>
      <c r="U4" s="59">
        <v>0.05</v>
      </c>
      <c r="V4" s="59">
        <v>5.6043599999999998</v>
      </c>
      <c r="W4" s="59">
        <v>0</v>
      </c>
      <c r="X4" s="59">
        <v>0</v>
      </c>
      <c r="Y4" s="59">
        <f>M4+N4+O4+P4</f>
        <v>30.45</v>
      </c>
      <c r="Z4" s="59">
        <v>1.3558399999999999</v>
      </c>
      <c r="AA4" s="60">
        <v>0</v>
      </c>
      <c r="AB4" s="59">
        <v>0</v>
      </c>
      <c r="AC4" s="59">
        <v>0</v>
      </c>
      <c r="AD4" s="59">
        <v>0</v>
      </c>
      <c r="AE4" s="59">
        <v>0</v>
      </c>
      <c r="AF4" s="59">
        <v>93.28</v>
      </c>
      <c r="AG4" s="59">
        <v>8.7625999999999996E-2</v>
      </c>
      <c r="AH4" s="59">
        <v>0</v>
      </c>
      <c r="AI4" s="59">
        <v>0</v>
      </c>
      <c r="AJ4" s="1"/>
      <c r="AK4" s="1">
        <f>AB4*0.5</f>
        <v>0</v>
      </c>
      <c r="AL4" s="1">
        <f t="shared" ref="AL4:AL19" si="0">(AA4+AD4+AF4+AH4+AK4)*H4</f>
        <v>2837.1111999999998</v>
      </c>
      <c r="AM4" s="1"/>
      <c r="AN4" s="1"/>
      <c r="AO4" s="1">
        <f t="shared" ref="AO4:AO19" si="1">SUM(M4:P4)</f>
        <v>30.45</v>
      </c>
      <c r="AP4" s="1">
        <f t="shared" ref="AP4:AP19" si="2">SUM(R4:U4)</f>
        <v>30.450000000000003</v>
      </c>
      <c r="AQ4" s="1"/>
      <c r="AR4" s="2"/>
      <c r="AS4" s="3"/>
      <c r="AT4" s="3"/>
      <c r="AU4" s="3"/>
      <c r="AV4" s="3"/>
    </row>
    <row r="5" spans="1:48" s="4" customFormat="1" ht="23.25">
      <c r="A5" s="8" t="s">
        <v>37</v>
      </c>
      <c r="B5" s="8">
        <v>631</v>
      </c>
      <c r="C5" s="17">
        <v>212</v>
      </c>
      <c r="D5" s="8">
        <v>601</v>
      </c>
      <c r="E5" s="8" t="s">
        <v>38</v>
      </c>
      <c r="F5" s="9">
        <v>563148</v>
      </c>
      <c r="G5" s="9">
        <v>532733</v>
      </c>
      <c r="H5" s="36">
        <v>30.414999999999999</v>
      </c>
      <c r="I5" s="14">
        <v>4</v>
      </c>
      <c r="J5" s="8" t="s">
        <v>20</v>
      </c>
      <c r="K5" s="12">
        <v>42139</v>
      </c>
      <c r="L5" s="13" t="s">
        <v>111</v>
      </c>
      <c r="M5" s="59">
        <v>18.8</v>
      </c>
      <c r="N5" s="59">
        <v>6.9</v>
      </c>
      <c r="O5" s="59">
        <v>3.35</v>
      </c>
      <c r="P5" s="59">
        <v>1.3</v>
      </c>
      <c r="Q5" s="59">
        <v>2.5270700000000001</v>
      </c>
      <c r="R5" s="59">
        <v>26.074999999999999</v>
      </c>
      <c r="S5" s="59">
        <v>3.15</v>
      </c>
      <c r="T5" s="59">
        <v>0.9</v>
      </c>
      <c r="U5" s="59">
        <v>0.22500000000000001</v>
      </c>
      <c r="V5" s="59">
        <v>6.7534200000000002</v>
      </c>
      <c r="W5" s="59">
        <v>0</v>
      </c>
      <c r="X5" s="59">
        <v>0</v>
      </c>
      <c r="Y5" s="59">
        <f t="shared" ref="Y5:Y16" si="3">M5+N5+O5+P5</f>
        <v>30.350000000000005</v>
      </c>
      <c r="Z5" s="59">
        <v>1.3654599999999999</v>
      </c>
      <c r="AA5" s="60">
        <v>129.72</v>
      </c>
      <c r="AB5" s="59">
        <v>7.57</v>
      </c>
      <c r="AC5" s="59">
        <v>0.12540999999999999</v>
      </c>
      <c r="AD5" s="59">
        <v>196.67</v>
      </c>
      <c r="AE5" s="59">
        <v>0.18475</v>
      </c>
      <c r="AF5" s="59">
        <v>72.14</v>
      </c>
      <c r="AG5" s="59">
        <v>6.7766999999999994E-2</v>
      </c>
      <c r="AH5" s="59">
        <v>0</v>
      </c>
      <c r="AI5" s="59">
        <v>0</v>
      </c>
      <c r="AJ5" s="1"/>
      <c r="AK5" s="1">
        <f t="shared" ref="AK5:AK19" si="4">AB5*0.5</f>
        <v>3.7850000000000001</v>
      </c>
      <c r="AL5" s="1">
        <f t="shared" si="0"/>
        <v>12236.410725</v>
      </c>
      <c r="AM5" s="1"/>
      <c r="AN5" s="1"/>
      <c r="AO5" s="1">
        <f t="shared" si="1"/>
        <v>30.350000000000005</v>
      </c>
      <c r="AP5" s="1">
        <f t="shared" si="2"/>
        <v>30.349999999999998</v>
      </c>
      <c r="AQ5" s="1"/>
      <c r="AR5" s="2"/>
      <c r="AS5" s="3"/>
      <c r="AT5" s="3"/>
      <c r="AU5" s="1" t="e">
        <f>SUM(#REF!)/N5</f>
        <v>#REF!</v>
      </c>
      <c r="AV5" s="3"/>
    </row>
    <row r="6" spans="1:48" s="4" customFormat="1" ht="23.25">
      <c r="A6" s="8" t="s">
        <v>37</v>
      </c>
      <c r="B6" s="8">
        <v>631</v>
      </c>
      <c r="C6" s="17">
        <v>212</v>
      </c>
      <c r="D6" s="18">
        <v>602</v>
      </c>
      <c r="E6" s="8" t="s">
        <v>39</v>
      </c>
      <c r="F6" s="9">
        <v>563148</v>
      </c>
      <c r="G6" s="9">
        <v>583575</v>
      </c>
      <c r="H6" s="36">
        <v>20.427</v>
      </c>
      <c r="I6" s="14">
        <v>4</v>
      </c>
      <c r="J6" s="8" t="s">
        <v>131</v>
      </c>
      <c r="K6" s="12">
        <v>42139</v>
      </c>
      <c r="L6" s="13" t="s">
        <v>111</v>
      </c>
      <c r="M6" s="59">
        <v>16.574999999999999</v>
      </c>
      <c r="N6" s="59">
        <v>2.5499999999999998</v>
      </c>
      <c r="O6" s="59">
        <v>0.67500000000000004</v>
      </c>
      <c r="P6" s="59">
        <v>0.5</v>
      </c>
      <c r="Q6" s="59">
        <v>2.1316299999999999</v>
      </c>
      <c r="R6" s="59">
        <v>17.574999999999999</v>
      </c>
      <c r="S6" s="59">
        <v>2.5249999999999999</v>
      </c>
      <c r="T6" s="59">
        <v>0.17499999999999999</v>
      </c>
      <c r="U6" s="59">
        <v>2.5000000000000001E-2</v>
      </c>
      <c r="V6" s="59">
        <v>7.5402300000000002</v>
      </c>
      <c r="W6" s="59">
        <v>0</v>
      </c>
      <c r="X6" s="59">
        <v>0</v>
      </c>
      <c r="Y6" s="59">
        <f t="shared" si="3"/>
        <v>20.3</v>
      </c>
      <c r="Z6" s="59">
        <v>1.2981400000000001</v>
      </c>
      <c r="AA6" s="60">
        <v>0</v>
      </c>
      <c r="AB6" s="59">
        <v>4.47</v>
      </c>
      <c r="AC6" s="59">
        <v>3.13E-3</v>
      </c>
      <c r="AD6" s="59">
        <v>0</v>
      </c>
      <c r="AE6" s="59">
        <v>0</v>
      </c>
      <c r="AF6" s="59">
        <v>0</v>
      </c>
      <c r="AG6" s="59">
        <v>0</v>
      </c>
      <c r="AH6" s="59">
        <v>0</v>
      </c>
      <c r="AI6" s="59">
        <v>0</v>
      </c>
      <c r="AJ6" s="1"/>
      <c r="AK6" s="1">
        <f t="shared" si="4"/>
        <v>2.2349999999999999</v>
      </c>
      <c r="AL6" s="1">
        <f t="shared" si="0"/>
        <v>45.654344999999999</v>
      </c>
      <c r="AM6" s="1"/>
      <c r="AN6" s="1"/>
      <c r="AO6" s="1">
        <f t="shared" si="1"/>
        <v>20.3</v>
      </c>
      <c r="AP6" s="1">
        <f t="shared" si="2"/>
        <v>20.299999999999997</v>
      </c>
      <c r="AQ6" s="1"/>
      <c r="AR6" s="2"/>
      <c r="AS6" s="3"/>
      <c r="AT6" s="3"/>
      <c r="AU6" s="3"/>
      <c r="AV6" s="3"/>
    </row>
    <row r="7" spans="1:48" s="4" customFormat="1" ht="23.25">
      <c r="A7" s="8" t="s">
        <v>37</v>
      </c>
      <c r="B7" s="8">
        <v>631</v>
      </c>
      <c r="C7" s="17">
        <v>212</v>
      </c>
      <c r="D7" s="18">
        <v>602</v>
      </c>
      <c r="E7" s="8" t="s">
        <v>39</v>
      </c>
      <c r="F7" s="9">
        <v>583575</v>
      </c>
      <c r="G7" s="9">
        <v>563148</v>
      </c>
      <c r="H7" s="36">
        <v>20.427</v>
      </c>
      <c r="I7" s="14">
        <v>4</v>
      </c>
      <c r="J7" s="8" t="s">
        <v>20</v>
      </c>
      <c r="K7" s="12">
        <v>42139</v>
      </c>
      <c r="L7" s="13" t="s">
        <v>111</v>
      </c>
      <c r="M7" s="59">
        <v>16.3</v>
      </c>
      <c r="N7" s="59">
        <v>2.625</v>
      </c>
      <c r="O7" s="59">
        <v>0.77500000000000002</v>
      </c>
      <c r="P7" s="59">
        <v>0.7</v>
      </c>
      <c r="Q7" s="59">
        <v>2.2016499999999999</v>
      </c>
      <c r="R7" s="59">
        <v>16.45</v>
      </c>
      <c r="S7" s="59">
        <v>3.7749999999999999</v>
      </c>
      <c r="T7" s="59">
        <v>0.17499999999999999</v>
      </c>
      <c r="U7" s="59">
        <v>0</v>
      </c>
      <c r="V7" s="59">
        <v>7.5600500000000004</v>
      </c>
      <c r="W7" s="59">
        <v>0</v>
      </c>
      <c r="X7" s="59">
        <v>0</v>
      </c>
      <c r="Y7" s="59">
        <f t="shared" si="3"/>
        <v>20.399999999999999</v>
      </c>
      <c r="Z7" s="59">
        <v>1.2561</v>
      </c>
      <c r="AA7" s="60">
        <v>0</v>
      </c>
      <c r="AB7" s="59">
        <v>4.71</v>
      </c>
      <c r="AC7" s="59">
        <v>3.29E-3</v>
      </c>
      <c r="AD7" s="59">
        <v>0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1"/>
      <c r="AK7" s="1">
        <f t="shared" si="4"/>
        <v>2.355</v>
      </c>
      <c r="AL7" s="1">
        <f t="shared" si="0"/>
        <v>48.105584999999998</v>
      </c>
      <c r="AM7" s="1"/>
      <c r="AN7" s="1"/>
      <c r="AO7" s="1">
        <f t="shared" si="1"/>
        <v>20.399999999999999</v>
      </c>
      <c r="AP7" s="1">
        <f t="shared" si="2"/>
        <v>20.399999999999999</v>
      </c>
      <c r="AQ7" s="1"/>
      <c r="AR7" s="2"/>
      <c r="AS7" s="3"/>
      <c r="AT7" s="3"/>
      <c r="AU7" s="3"/>
      <c r="AV7" s="3"/>
    </row>
    <row r="8" spans="1:48" s="4" customFormat="1" ht="23.25">
      <c r="A8" s="8" t="s">
        <v>37</v>
      </c>
      <c r="B8" s="8">
        <v>631</v>
      </c>
      <c r="C8" s="17">
        <v>226</v>
      </c>
      <c r="D8" s="17">
        <v>500</v>
      </c>
      <c r="E8" s="8" t="s">
        <v>40</v>
      </c>
      <c r="F8" s="9">
        <v>313384</v>
      </c>
      <c r="G8" s="9">
        <v>334224</v>
      </c>
      <c r="H8" s="36">
        <v>20.84</v>
      </c>
      <c r="I8" s="14">
        <v>4</v>
      </c>
      <c r="J8" s="8" t="s">
        <v>131</v>
      </c>
      <c r="K8" s="12">
        <v>42140</v>
      </c>
      <c r="L8" s="13" t="s">
        <v>111</v>
      </c>
      <c r="M8" s="59">
        <v>14.875</v>
      </c>
      <c r="N8" s="59">
        <v>3.95</v>
      </c>
      <c r="O8" s="59">
        <v>1.25</v>
      </c>
      <c r="P8" s="59">
        <v>0.625</v>
      </c>
      <c r="Q8" s="59">
        <v>2.2672500000000002</v>
      </c>
      <c r="R8" s="59">
        <v>13.1</v>
      </c>
      <c r="S8" s="59">
        <v>5.0750000000000002</v>
      </c>
      <c r="T8" s="59">
        <v>1.55</v>
      </c>
      <c r="U8" s="59">
        <v>0.97499999999999998</v>
      </c>
      <c r="V8" s="59">
        <v>9.51999</v>
      </c>
      <c r="W8" s="59">
        <v>0</v>
      </c>
      <c r="X8" s="59">
        <v>0</v>
      </c>
      <c r="Y8" s="59">
        <f t="shared" si="3"/>
        <v>20.7</v>
      </c>
      <c r="Z8" s="59">
        <v>1.1829499999999999</v>
      </c>
      <c r="AA8" s="60">
        <v>911.77</v>
      </c>
      <c r="AB8" s="59">
        <v>20.079999999999998</v>
      </c>
      <c r="AC8" s="59">
        <v>1.26379</v>
      </c>
      <c r="AD8" s="59">
        <v>0</v>
      </c>
      <c r="AE8" s="59">
        <v>0</v>
      </c>
      <c r="AF8" s="59">
        <v>50.08</v>
      </c>
      <c r="AG8" s="59">
        <v>6.8658999999999998E-2</v>
      </c>
      <c r="AH8" s="59">
        <v>0</v>
      </c>
      <c r="AI8" s="59">
        <v>0</v>
      </c>
      <c r="AJ8" s="1"/>
      <c r="AK8" s="1">
        <f t="shared" si="4"/>
        <v>10.039999999999999</v>
      </c>
      <c r="AL8" s="1">
        <f t="shared" si="0"/>
        <v>20254.187600000001</v>
      </c>
      <c r="AM8" s="1"/>
      <c r="AN8" s="1"/>
      <c r="AO8" s="1">
        <f t="shared" si="1"/>
        <v>20.7</v>
      </c>
      <c r="AP8" s="1">
        <f t="shared" si="2"/>
        <v>20.700000000000003</v>
      </c>
      <c r="AQ8" s="1"/>
      <c r="AR8" s="2"/>
      <c r="AS8" s="3"/>
      <c r="AT8" s="3"/>
      <c r="AU8" s="3"/>
      <c r="AV8" s="3"/>
    </row>
    <row r="9" spans="1:48" s="4" customFormat="1" ht="23.25">
      <c r="A9" s="8" t="s">
        <v>37</v>
      </c>
      <c r="B9" s="8">
        <v>631</v>
      </c>
      <c r="C9" s="17">
        <v>226</v>
      </c>
      <c r="D9" s="17">
        <v>500</v>
      </c>
      <c r="E9" s="8" t="s">
        <v>40</v>
      </c>
      <c r="F9" s="9">
        <v>334224</v>
      </c>
      <c r="G9" s="9">
        <v>313384</v>
      </c>
      <c r="H9" s="36">
        <v>20.84</v>
      </c>
      <c r="I9" s="14">
        <v>4</v>
      </c>
      <c r="J9" s="8" t="s">
        <v>20</v>
      </c>
      <c r="K9" s="12">
        <v>42140</v>
      </c>
      <c r="L9" s="13" t="s">
        <v>111</v>
      </c>
      <c r="M9" s="59">
        <v>16.675000000000001</v>
      </c>
      <c r="N9" s="59">
        <v>2.7</v>
      </c>
      <c r="O9" s="59">
        <v>0.8</v>
      </c>
      <c r="P9" s="59">
        <v>0.5</v>
      </c>
      <c r="Q9" s="59">
        <v>2.1199400000000002</v>
      </c>
      <c r="R9" s="59">
        <v>16.75</v>
      </c>
      <c r="S9" s="59">
        <v>2.7250000000000001</v>
      </c>
      <c r="T9" s="59">
        <v>0.75</v>
      </c>
      <c r="U9" s="59">
        <v>0.45</v>
      </c>
      <c r="V9" s="59">
        <v>7.60642</v>
      </c>
      <c r="W9" s="59">
        <v>0</v>
      </c>
      <c r="X9" s="59">
        <v>0</v>
      </c>
      <c r="Y9" s="59">
        <f t="shared" si="3"/>
        <v>20.675000000000001</v>
      </c>
      <c r="Z9" s="59">
        <v>1.2347600000000001</v>
      </c>
      <c r="AA9" s="60">
        <v>27.01</v>
      </c>
      <c r="AB9" s="59">
        <v>21.27</v>
      </c>
      <c r="AC9" s="59">
        <v>5.1610000000000003E-2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1"/>
      <c r="AK9" s="1">
        <f t="shared" si="4"/>
        <v>10.635</v>
      </c>
      <c r="AL9" s="1">
        <f t="shared" si="0"/>
        <v>784.5218000000001</v>
      </c>
      <c r="AM9" s="1"/>
      <c r="AN9" s="1"/>
      <c r="AO9" s="1">
        <f t="shared" si="1"/>
        <v>20.675000000000001</v>
      </c>
      <c r="AP9" s="1">
        <f t="shared" si="2"/>
        <v>20.675000000000001</v>
      </c>
      <c r="AQ9" s="1"/>
      <c r="AR9" s="2"/>
      <c r="AS9" s="3"/>
      <c r="AT9" s="3"/>
      <c r="AU9" s="3"/>
      <c r="AV9" s="3"/>
    </row>
    <row r="10" spans="1:48" s="4" customFormat="1" ht="23.25">
      <c r="A10" s="8" t="s">
        <v>37</v>
      </c>
      <c r="B10" s="8">
        <v>631</v>
      </c>
      <c r="C10" s="17">
        <v>2049</v>
      </c>
      <c r="D10" s="8">
        <v>100</v>
      </c>
      <c r="E10" s="8" t="s">
        <v>41</v>
      </c>
      <c r="F10" s="9">
        <v>24500</v>
      </c>
      <c r="G10" s="9">
        <v>0</v>
      </c>
      <c r="H10" s="36">
        <v>24.5</v>
      </c>
      <c r="I10" s="14">
        <v>2</v>
      </c>
      <c r="J10" s="8" t="s">
        <v>11</v>
      </c>
      <c r="K10" s="12">
        <v>42139</v>
      </c>
      <c r="L10" s="13" t="s">
        <v>111</v>
      </c>
      <c r="M10" s="59">
        <v>19.175000000000001</v>
      </c>
      <c r="N10" s="59">
        <v>4.45</v>
      </c>
      <c r="O10" s="59">
        <v>0.75</v>
      </c>
      <c r="P10" s="59">
        <v>0.15</v>
      </c>
      <c r="Q10" s="59">
        <v>2.0385</v>
      </c>
      <c r="R10" s="59">
        <v>24.3</v>
      </c>
      <c r="S10" s="59">
        <v>0.22500000000000001</v>
      </c>
      <c r="T10" s="59">
        <v>0</v>
      </c>
      <c r="U10" s="59">
        <v>0</v>
      </c>
      <c r="V10" s="59">
        <v>4.6641700000000004</v>
      </c>
      <c r="W10" s="59">
        <v>0</v>
      </c>
      <c r="X10" s="59">
        <v>0</v>
      </c>
      <c r="Y10" s="59">
        <f t="shared" si="3"/>
        <v>24.524999999999999</v>
      </c>
      <c r="Z10" s="59">
        <v>1.34754</v>
      </c>
      <c r="AA10" s="60">
        <v>0</v>
      </c>
      <c r="AB10" s="59">
        <v>9.48</v>
      </c>
      <c r="AC10" s="59">
        <v>5.5300000000000002E-3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1"/>
      <c r="AK10" s="1">
        <f t="shared" si="4"/>
        <v>4.74</v>
      </c>
      <c r="AL10" s="1">
        <f t="shared" si="0"/>
        <v>116.13000000000001</v>
      </c>
      <c r="AM10" s="1"/>
      <c r="AN10" s="1"/>
      <c r="AO10" s="1">
        <f t="shared" si="1"/>
        <v>24.524999999999999</v>
      </c>
      <c r="AP10" s="1">
        <f t="shared" si="2"/>
        <v>24.525000000000002</v>
      </c>
      <c r="AQ10" s="1"/>
      <c r="AR10" s="2"/>
      <c r="AS10" s="3"/>
      <c r="AT10" s="3"/>
      <c r="AU10" s="3"/>
      <c r="AV10" s="3"/>
    </row>
    <row r="11" spans="1:48" s="4" customFormat="1" ht="23.25">
      <c r="A11" s="8" t="s">
        <v>37</v>
      </c>
      <c r="B11" s="8">
        <v>631</v>
      </c>
      <c r="C11" s="17">
        <v>2382</v>
      </c>
      <c r="D11" s="8">
        <v>100</v>
      </c>
      <c r="E11" s="8" t="s">
        <v>42</v>
      </c>
      <c r="F11" s="9">
        <v>21130</v>
      </c>
      <c r="G11" s="9">
        <v>0</v>
      </c>
      <c r="H11" s="36">
        <v>21.13</v>
      </c>
      <c r="I11" s="14">
        <v>2</v>
      </c>
      <c r="J11" s="8" t="s">
        <v>11</v>
      </c>
      <c r="K11" s="12">
        <v>42139</v>
      </c>
      <c r="L11" s="13" t="s">
        <v>111</v>
      </c>
      <c r="M11" s="59">
        <v>13.574999999999999</v>
      </c>
      <c r="N11" s="59">
        <v>5</v>
      </c>
      <c r="O11" s="59">
        <v>1.3</v>
      </c>
      <c r="P11" s="59">
        <v>1.1000000000000001</v>
      </c>
      <c r="Q11" s="59">
        <v>2.7509000000000001</v>
      </c>
      <c r="R11" s="59">
        <v>20.8</v>
      </c>
      <c r="S11" s="59">
        <v>7.4999999999999997E-2</v>
      </c>
      <c r="T11" s="59">
        <v>0.1</v>
      </c>
      <c r="U11" s="59">
        <v>0</v>
      </c>
      <c r="V11" s="59">
        <v>4.1017299999999999</v>
      </c>
      <c r="W11" s="59">
        <v>0</v>
      </c>
      <c r="X11" s="59">
        <v>0</v>
      </c>
      <c r="Y11" s="59">
        <f t="shared" si="3"/>
        <v>20.975000000000001</v>
      </c>
      <c r="Z11" s="59">
        <v>1.3072600000000001</v>
      </c>
      <c r="AA11" s="60">
        <v>63.81</v>
      </c>
      <c r="AB11" s="59">
        <v>36.270000000000003</v>
      </c>
      <c r="AC11" s="59">
        <v>0.1108</v>
      </c>
      <c r="AD11" s="59">
        <v>0</v>
      </c>
      <c r="AE11" s="59">
        <v>0</v>
      </c>
      <c r="AF11" s="59">
        <v>343.2</v>
      </c>
      <c r="AG11" s="59">
        <v>0.46406599999999998</v>
      </c>
      <c r="AH11" s="59">
        <v>0</v>
      </c>
      <c r="AI11" s="59">
        <v>0</v>
      </c>
      <c r="AJ11" s="1"/>
      <c r="AK11" s="1">
        <f t="shared" si="4"/>
        <v>18.135000000000002</v>
      </c>
      <c r="AL11" s="1">
        <f t="shared" si="0"/>
        <v>8983.3138499999986</v>
      </c>
      <c r="AM11" s="1"/>
      <c r="AN11" s="1"/>
      <c r="AO11" s="1">
        <f t="shared" si="1"/>
        <v>20.975000000000001</v>
      </c>
      <c r="AP11" s="1">
        <f t="shared" si="2"/>
        <v>20.975000000000001</v>
      </c>
      <c r="AQ11" s="1"/>
      <c r="AR11" s="2"/>
      <c r="AS11" s="3"/>
      <c r="AT11" s="3"/>
      <c r="AU11" s="3"/>
      <c r="AV11" s="3"/>
    </row>
    <row r="12" spans="1:48" s="4" customFormat="1" ht="23.25">
      <c r="A12" s="8" t="s">
        <v>37</v>
      </c>
      <c r="B12" s="8">
        <v>631</v>
      </c>
      <c r="C12" s="19">
        <v>2383</v>
      </c>
      <c r="D12" s="8">
        <v>100</v>
      </c>
      <c r="E12" s="8" t="s">
        <v>43</v>
      </c>
      <c r="F12" s="9">
        <v>0</v>
      </c>
      <c r="G12" s="9">
        <v>27723</v>
      </c>
      <c r="H12" s="36">
        <v>27.722999999999999</v>
      </c>
      <c r="I12" s="14">
        <v>2</v>
      </c>
      <c r="J12" s="8" t="s">
        <v>130</v>
      </c>
      <c r="K12" s="12">
        <v>42139</v>
      </c>
      <c r="L12" s="13" t="s">
        <v>111</v>
      </c>
      <c r="M12" s="59">
        <v>17.649999999999999</v>
      </c>
      <c r="N12" s="59">
        <v>6.8250000000000002</v>
      </c>
      <c r="O12" s="59">
        <v>2.0499999999999998</v>
      </c>
      <c r="P12" s="59">
        <v>1.1000000000000001</v>
      </c>
      <c r="Q12" s="59">
        <v>2.4794</v>
      </c>
      <c r="R12" s="59">
        <v>26.824999999999999</v>
      </c>
      <c r="S12" s="59">
        <v>0.77500000000000002</v>
      </c>
      <c r="T12" s="59">
        <v>2.5000000000000001E-2</v>
      </c>
      <c r="U12" s="59">
        <v>0</v>
      </c>
      <c r="V12" s="59">
        <v>4.8553300000000004</v>
      </c>
      <c r="W12" s="59">
        <v>0</v>
      </c>
      <c r="X12" s="59">
        <v>0</v>
      </c>
      <c r="Y12" s="59">
        <f t="shared" si="3"/>
        <v>27.625</v>
      </c>
      <c r="Z12" s="59">
        <v>1.6266700000000001</v>
      </c>
      <c r="AA12" s="60">
        <v>5.75</v>
      </c>
      <c r="AB12" s="59">
        <v>0</v>
      </c>
      <c r="AC12" s="59">
        <v>5.9300000000000004E-3</v>
      </c>
      <c r="AD12" s="59">
        <v>0</v>
      </c>
      <c r="AE12" s="59">
        <v>0</v>
      </c>
      <c r="AF12" s="59">
        <v>27.34</v>
      </c>
      <c r="AG12" s="59">
        <v>2.8177000000000001E-2</v>
      </c>
      <c r="AH12" s="59">
        <v>0</v>
      </c>
      <c r="AI12" s="59">
        <v>0</v>
      </c>
      <c r="AJ12" s="1"/>
      <c r="AK12" s="1">
        <f t="shared" si="4"/>
        <v>0</v>
      </c>
      <c r="AL12" s="1">
        <f t="shared" si="0"/>
        <v>917.35407000000009</v>
      </c>
      <c r="AM12" s="1"/>
      <c r="AN12" s="1"/>
      <c r="AO12" s="1">
        <f t="shared" si="1"/>
        <v>27.625</v>
      </c>
      <c r="AP12" s="1">
        <f t="shared" si="2"/>
        <v>27.624999999999996</v>
      </c>
      <c r="AQ12" s="1"/>
      <c r="AR12" s="2"/>
      <c r="AS12" s="3"/>
      <c r="AT12" s="3"/>
      <c r="AU12" s="3"/>
      <c r="AV12" s="3"/>
    </row>
    <row r="13" spans="1:48" s="4" customFormat="1" ht="23.25">
      <c r="A13" s="8" t="s">
        <v>37</v>
      </c>
      <c r="B13" s="8">
        <v>631</v>
      </c>
      <c r="C13" s="20">
        <v>2406</v>
      </c>
      <c r="D13" s="8">
        <v>100</v>
      </c>
      <c r="E13" s="8" t="s">
        <v>44</v>
      </c>
      <c r="F13" s="9">
        <v>0</v>
      </c>
      <c r="G13" s="9">
        <v>24020</v>
      </c>
      <c r="H13" s="36">
        <v>24.02</v>
      </c>
      <c r="I13" s="14">
        <v>2</v>
      </c>
      <c r="J13" s="8" t="s">
        <v>130</v>
      </c>
      <c r="K13" s="12">
        <v>42139</v>
      </c>
      <c r="L13" s="13" t="s">
        <v>111</v>
      </c>
      <c r="M13" s="59">
        <v>16.125</v>
      </c>
      <c r="N13" s="59">
        <v>5.0750000000000002</v>
      </c>
      <c r="O13" s="59">
        <v>1.575</v>
      </c>
      <c r="P13" s="59">
        <v>0.7</v>
      </c>
      <c r="Q13" s="59">
        <v>2.3891</v>
      </c>
      <c r="R13" s="59">
        <v>21.25</v>
      </c>
      <c r="S13" s="59">
        <v>1.5249999999999999</v>
      </c>
      <c r="T13" s="59">
        <v>0.625</v>
      </c>
      <c r="U13" s="59">
        <v>7.4999999999999997E-2</v>
      </c>
      <c r="V13" s="59">
        <v>5.4947699999999999</v>
      </c>
      <c r="W13" s="59">
        <v>0</v>
      </c>
      <c r="X13" s="59">
        <v>0</v>
      </c>
      <c r="Y13" s="59">
        <f t="shared" si="3"/>
        <v>23.474999999999998</v>
      </c>
      <c r="Z13" s="59">
        <v>1.3265499999999999</v>
      </c>
      <c r="AA13" s="60">
        <v>2.16</v>
      </c>
      <c r="AB13" s="59">
        <v>2492.1799999999998</v>
      </c>
      <c r="AC13" s="59">
        <v>1.4847699999999999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1"/>
      <c r="AK13" s="1">
        <f t="shared" si="4"/>
        <v>1246.0899999999999</v>
      </c>
      <c r="AL13" s="1">
        <f t="shared" si="0"/>
        <v>29982.965</v>
      </c>
      <c r="AM13" s="1"/>
      <c r="AN13" s="1"/>
      <c r="AO13" s="1">
        <f t="shared" si="1"/>
        <v>23.474999999999998</v>
      </c>
      <c r="AP13" s="1">
        <f t="shared" si="2"/>
        <v>23.474999999999998</v>
      </c>
      <c r="AQ13" s="1"/>
      <c r="AR13" s="2"/>
      <c r="AS13" s="3"/>
      <c r="AT13" s="3"/>
      <c r="AU13" s="3"/>
      <c r="AV13" s="3"/>
    </row>
    <row r="14" spans="1:48" s="4" customFormat="1" ht="23.25">
      <c r="A14" s="8" t="s">
        <v>37</v>
      </c>
      <c r="B14" s="8">
        <v>631</v>
      </c>
      <c r="C14" s="21">
        <v>2408</v>
      </c>
      <c r="D14" s="8">
        <v>100</v>
      </c>
      <c r="E14" s="8" t="s">
        <v>45</v>
      </c>
      <c r="F14" s="9">
        <v>0</v>
      </c>
      <c r="G14" s="9">
        <v>18395</v>
      </c>
      <c r="H14" s="36">
        <v>18.395</v>
      </c>
      <c r="I14" s="16">
        <v>2</v>
      </c>
      <c r="J14" s="8" t="s">
        <v>130</v>
      </c>
      <c r="K14" s="12">
        <v>42139</v>
      </c>
      <c r="L14" s="13" t="s">
        <v>111</v>
      </c>
      <c r="M14" s="59">
        <v>12.85</v>
      </c>
      <c r="N14" s="59">
        <v>3.95</v>
      </c>
      <c r="O14" s="59">
        <v>0.77500000000000002</v>
      </c>
      <c r="P14" s="59">
        <v>0.67500000000000004</v>
      </c>
      <c r="Q14" s="59">
        <v>2.3848799999999999</v>
      </c>
      <c r="R14" s="59">
        <v>18.125</v>
      </c>
      <c r="S14" s="59">
        <v>0.1</v>
      </c>
      <c r="T14" s="59">
        <v>0</v>
      </c>
      <c r="U14" s="59">
        <v>2.5000000000000001E-2</v>
      </c>
      <c r="V14" s="59">
        <v>2.2610000000000001</v>
      </c>
      <c r="W14" s="59">
        <v>0</v>
      </c>
      <c r="X14" s="59">
        <v>0</v>
      </c>
      <c r="Y14" s="59">
        <f t="shared" si="3"/>
        <v>18.25</v>
      </c>
      <c r="Z14" s="59">
        <v>1.39408</v>
      </c>
      <c r="AA14" s="60">
        <v>209.68</v>
      </c>
      <c r="AB14" s="59">
        <v>0</v>
      </c>
      <c r="AC14" s="59">
        <v>0.32568000000000003</v>
      </c>
      <c r="AD14" s="59">
        <v>0.6</v>
      </c>
      <c r="AE14" s="59">
        <v>9.3000000000000005E-4</v>
      </c>
      <c r="AF14" s="59">
        <v>0</v>
      </c>
      <c r="AG14" s="59">
        <v>0</v>
      </c>
      <c r="AH14" s="59">
        <v>0</v>
      </c>
      <c r="AI14" s="59">
        <v>0</v>
      </c>
      <c r="AJ14" s="1"/>
      <c r="AK14" s="1">
        <f t="shared" si="4"/>
        <v>0</v>
      </c>
      <c r="AL14" s="1">
        <f t="shared" si="0"/>
        <v>3868.1005999999998</v>
      </c>
      <c r="AM14" s="1"/>
      <c r="AN14" s="1"/>
      <c r="AO14" s="1">
        <f t="shared" si="1"/>
        <v>18.25</v>
      </c>
      <c r="AP14" s="1">
        <f t="shared" si="2"/>
        <v>18.25</v>
      </c>
      <c r="AQ14" s="1"/>
      <c r="AR14" s="2"/>
      <c r="AS14" s="3"/>
      <c r="AT14" s="3"/>
      <c r="AU14" s="3"/>
      <c r="AV14" s="3"/>
    </row>
    <row r="15" spans="1:48" s="4" customFormat="1" ht="23.25">
      <c r="A15" s="8" t="s">
        <v>37</v>
      </c>
      <c r="B15" s="8">
        <v>631</v>
      </c>
      <c r="C15" s="20">
        <v>2412</v>
      </c>
      <c r="D15" s="8">
        <v>100</v>
      </c>
      <c r="E15" s="8" t="s">
        <v>46</v>
      </c>
      <c r="F15" s="9">
        <v>10325</v>
      </c>
      <c r="G15" s="9">
        <v>0</v>
      </c>
      <c r="H15" s="36">
        <v>10.324999999999999</v>
      </c>
      <c r="I15" s="16">
        <v>2</v>
      </c>
      <c r="J15" s="8" t="s">
        <v>11</v>
      </c>
      <c r="K15" s="12">
        <v>42139</v>
      </c>
      <c r="L15" s="13" t="s">
        <v>111</v>
      </c>
      <c r="M15" s="59">
        <v>3.3</v>
      </c>
      <c r="N15" s="59">
        <v>3.5249999999999999</v>
      </c>
      <c r="O15" s="59">
        <v>2.15</v>
      </c>
      <c r="P15" s="59">
        <v>1.2250000000000001</v>
      </c>
      <c r="Q15" s="59">
        <v>3.40002</v>
      </c>
      <c r="R15" s="59">
        <v>9.7249999999999996</v>
      </c>
      <c r="S15" s="59">
        <v>0.3</v>
      </c>
      <c r="T15" s="59">
        <v>0.15</v>
      </c>
      <c r="U15" s="59">
        <v>2.5000000000000001E-2</v>
      </c>
      <c r="V15" s="59">
        <v>3.9007100000000001</v>
      </c>
      <c r="W15" s="59">
        <v>0</v>
      </c>
      <c r="X15" s="59">
        <v>0</v>
      </c>
      <c r="Y15" s="59">
        <f t="shared" si="3"/>
        <v>10.199999999999999</v>
      </c>
      <c r="Z15" s="59">
        <v>1.6193</v>
      </c>
      <c r="AA15" s="60">
        <v>47.66</v>
      </c>
      <c r="AB15" s="59">
        <v>422.06</v>
      </c>
      <c r="AC15" s="59">
        <v>0.71584999999999999</v>
      </c>
      <c r="AD15" s="59">
        <v>0</v>
      </c>
      <c r="AE15" s="59">
        <v>0</v>
      </c>
      <c r="AF15" s="59">
        <v>22.37</v>
      </c>
      <c r="AG15" s="59">
        <v>6.1901999999999999E-2</v>
      </c>
      <c r="AH15" s="59">
        <v>0</v>
      </c>
      <c r="AI15" s="59">
        <v>0</v>
      </c>
      <c r="AJ15" s="1"/>
      <c r="AK15" s="1">
        <f t="shared" si="4"/>
        <v>211.03</v>
      </c>
      <c r="AL15" s="1">
        <f t="shared" si="0"/>
        <v>2901.9444999999996</v>
      </c>
      <c r="AM15" s="1"/>
      <c r="AN15" s="1"/>
      <c r="AO15" s="1">
        <f t="shared" si="1"/>
        <v>10.199999999999999</v>
      </c>
      <c r="AP15" s="1">
        <f t="shared" si="2"/>
        <v>10.200000000000001</v>
      </c>
      <c r="AQ15" s="1"/>
      <c r="AR15" s="2"/>
      <c r="AS15" s="3"/>
      <c r="AT15" s="3"/>
      <c r="AU15" s="3"/>
      <c r="AV15" s="3"/>
    </row>
    <row r="16" spans="1:48" s="4" customFormat="1" ht="23.25">
      <c r="A16" s="8" t="s">
        <v>37</v>
      </c>
      <c r="B16" s="8">
        <v>631</v>
      </c>
      <c r="C16" s="20">
        <v>2415</v>
      </c>
      <c r="D16" s="8">
        <v>101</v>
      </c>
      <c r="E16" s="8" t="s">
        <v>47</v>
      </c>
      <c r="F16" s="9">
        <v>0</v>
      </c>
      <c r="G16" s="9">
        <v>14070</v>
      </c>
      <c r="H16" s="36">
        <v>14.07</v>
      </c>
      <c r="I16" s="16">
        <v>2</v>
      </c>
      <c r="J16" s="8" t="s">
        <v>130</v>
      </c>
      <c r="K16" s="12">
        <v>42139</v>
      </c>
      <c r="L16" s="13" t="s">
        <v>111</v>
      </c>
      <c r="M16" s="59">
        <v>11.5</v>
      </c>
      <c r="N16" s="59">
        <v>1.85</v>
      </c>
      <c r="O16" s="59">
        <v>0.42499999999999999</v>
      </c>
      <c r="P16" s="59">
        <v>0.25</v>
      </c>
      <c r="Q16" s="59">
        <v>2.1920799999999998</v>
      </c>
      <c r="R16" s="59">
        <v>14</v>
      </c>
      <c r="S16" s="59">
        <v>2.5000000000000001E-2</v>
      </c>
      <c r="T16" s="59">
        <v>0</v>
      </c>
      <c r="U16" s="59">
        <v>0</v>
      </c>
      <c r="V16" s="59">
        <v>4.0064599999999997</v>
      </c>
      <c r="W16" s="59">
        <v>0</v>
      </c>
      <c r="X16" s="59">
        <v>0</v>
      </c>
      <c r="Y16" s="59">
        <f t="shared" si="3"/>
        <v>14.025</v>
      </c>
      <c r="Z16" s="59">
        <v>1.41221</v>
      </c>
      <c r="AA16" s="60">
        <v>28.15</v>
      </c>
      <c r="AB16" s="59">
        <v>60.55</v>
      </c>
      <c r="AC16" s="59">
        <v>0.11864</v>
      </c>
      <c r="AD16" s="59">
        <v>0</v>
      </c>
      <c r="AE16" s="59">
        <v>0</v>
      </c>
      <c r="AF16" s="59">
        <v>31.99</v>
      </c>
      <c r="AG16" s="59">
        <v>6.4960000000000004E-2</v>
      </c>
      <c r="AH16" s="59">
        <v>0</v>
      </c>
      <c r="AI16" s="59">
        <v>0</v>
      </c>
      <c r="AJ16" s="1"/>
      <c r="AK16" s="1">
        <f t="shared" si="4"/>
        <v>30.274999999999999</v>
      </c>
      <c r="AL16" s="1">
        <f t="shared" si="0"/>
        <v>1272.13905</v>
      </c>
      <c r="AM16" s="1"/>
      <c r="AN16" s="1"/>
      <c r="AO16" s="1">
        <f t="shared" si="1"/>
        <v>14.025</v>
      </c>
      <c r="AP16" s="1">
        <f t="shared" si="2"/>
        <v>14.025</v>
      </c>
      <c r="AQ16" s="1"/>
      <c r="AR16" s="2"/>
      <c r="AS16" s="3"/>
      <c r="AT16" s="3"/>
      <c r="AU16" s="3"/>
      <c r="AV16" s="3"/>
    </row>
    <row r="17" spans="1:48" s="4" customFormat="1" ht="23.25">
      <c r="A17" s="8" t="s">
        <v>37</v>
      </c>
      <c r="B17" s="8">
        <v>631</v>
      </c>
      <c r="C17" s="20">
        <v>2415</v>
      </c>
      <c r="D17" s="8">
        <v>102</v>
      </c>
      <c r="E17" s="8" t="s">
        <v>48</v>
      </c>
      <c r="F17" s="9">
        <v>14070</v>
      </c>
      <c r="G17" s="9">
        <v>35191</v>
      </c>
      <c r="H17" s="36">
        <v>21.120999999999999</v>
      </c>
      <c r="I17" s="16">
        <v>2</v>
      </c>
      <c r="J17" s="8" t="s">
        <v>130</v>
      </c>
      <c r="K17" s="12">
        <v>42139</v>
      </c>
      <c r="L17" s="13" t="s">
        <v>111</v>
      </c>
      <c r="M17" s="59">
        <v>12.775</v>
      </c>
      <c r="N17" s="59">
        <v>4.4000000000000004</v>
      </c>
      <c r="O17" s="59">
        <v>2.0750000000000002</v>
      </c>
      <c r="P17" s="59">
        <v>1.75</v>
      </c>
      <c r="Q17" s="59">
        <v>2.6529500000000001</v>
      </c>
      <c r="R17" s="59">
        <v>20.524999999999999</v>
      </c>
      <c r="S17" s="59">
        <v>0.3</v>
      </c>
      <c r="T17" s="59">
        <v>0.1</v>
      </c>
      <c r="U17" s="59">
        <v>7.4999999999999997E-2</v>
      </c>
      <c r="V17" s="59">
        <v>3.2151299999999998</v>
      </c>
      <c r="W17" s="59">
        <v>0</v>
      </c>
      <c r="X17" s="59">
        <v>2.5000000000000001E-2</v>
      </c>
      <c r="Y17" s="59">
        <v>20.975000000000001</v>
      </c>
      <c r="Z17" s="59">
        <v>1.59931</v>
      </c>
      <c r="AA17" s="60">
        <v>0</v>
      </c>
      <c r="AB17" s="59">
        <v>680.11</v>
      </c>
      <c r="AC17" s="59">
        <v>0.46000999999999997</v>
      </c>
      <c r="AD17" s="59">
        <v>0.87</v>
      </c>
      <c r="AE17" s="59">
        <v>1.1800000000000001E-3</v>
      </c>
      <c r="AF17" s="59">
        <v>0</v>
      </c>
      <c r="AG17" s="59">
        <v>0</v>
      </c>
      <c r="AH17" s="59">
        <v>0</v>
      </c>
      <c r="AI17" s="59">
        <v>0</v>
      </c>
      <c r="AJ17" s="1"/>
      <c r="AK17" s="1">
        <f t="shared" si="4"/>
        <v>340.05500000000001</v>
      </c>
      <c r="AL17" s="1">
        <f t="shared" si="0"/>
        <v>7200.6769249999998</v>
      </c>
      <c r="AM17" s="1"/>
      <c r="AN17" s="1"/>
      <c r="AO17" s="1">
        <f t="shared" si="1"/>
        <v>21</v>
      </c>
      <c r="AP17" s="1">
        <f t="shared" si="2"/>
        <v>21</v>
      </c>
      <c r="AQ17" s="1"/>
      <c r="AR17" s="2"/>
      <c r="AS17" s="3"/>
      <c r="AT17" s="3"/>
      <c r="AU17" s="3"/>
      <c r="AV17" s="3"/>
    </row>
    <row r="18" spans="1:48" s="4" customFormat="1" ht="23.25" hidden="1">
      <c r="A18" s="8" t="s">
        <v>37</v>
      </c>
      <c r="B18" s="8">
        <v>631</v>
      </c>
      <c r="C18" s="20">
        <v>2432</v>
      </c>
      <c r="D18" s="8">
        <v>100</v>
      </c>
      <c r="E18" s="8" t="s">
        <v>49</v>
      </c>
      <c r="F18" s="9">
        <v>0</v>
      </c>
      <c r="G18" s="9">
        <v>2143</v>
      </c>
      <c r="H18" s="36">
        <v>0</v>
      </c>
      <c r="I18" s="16">
        <v>4</v>
      </c>
      <c r="J18" s="8" t="s">
        <v>131</v>
      </c>
      <c r="K18" s="12">
        <v>42139</v>
      </c>
      <c r="L18" s="13" t="s">
        <v>111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1"/>
      <c r="AK18" s="1">
        <f t="shared" si="4"/>
        <v>0</v>
      </c>
      <c r="AL18" s="1">
        <f t="shared" si="0"/>
        <v>0</v>
      </c>
      <c r="AM18" s="1"/>
      <c r="AN18" s="1"/>
      <c r="AO18" s="1">
        <f t="shared" si="1"/>
        <v>0</v>
      </c>
      <c r="AP18" s="1">
        <f t="shared" si="2"/>
        <v>0</v>
      </c>
      <c r="AQ18" s="1"/>
      <c r="AR18" s="2"/>
      <c r="AS18" s="3"/>
      <c r="AT18" s="3"/>
      <c r="AU18" s="3"/>
      <c r="AV18" s="3"/>
    </row>
    <row r="19" spans="1:48" s="4" customFormat="1" ht="23.25" hidden="1">
      <c r="A19" s="8" t="s">
        <v>37</v>
      </c>
      <c r="B19" s="8">
        <v>631</v>
      </c>
      <c r="C19" s="20">
        <v>2432</v>
      </c>
      <c r="D19" s="8">
        <v>100</v>
      </c>
      <c r="E19" s="8" t="s">
        <v>49</v>
      </c>
      <c r="F19" s="9">
        <v>2143</v>
      </c>
      <c r="G19" s="9">
        <v>0</v>
      </c>
      <c r="H19" s="36">
        <v>0</v>
      </c>
      <c r="I19" s="16">
        <v>4</v>
      </c>
      <c r="J19" s="8" t="s">
        <v>20</v>
      </c>
      <c r="K19" s="12">
        <v>42139</v>
      </c>
      <c r="L19" s="13" t="s">
        <v>111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1"/>
      <c r="AK19" s="1">
        <f t="shared" si="4"/>
        <v>0</v>
      </c>
      <c r="AL19" s="1">
        <f t="shared" si="0"/>
        <v>0</v>
      </c>
      <c r="AM19" s="1"/>
      <c r="AN19" s="1"/>
      <c r="AO19" s="1">
        <f t="shared" si="1"/>
        <v>0</v>
      </c>
      <c r="AP19" s="1">
        <f t="shared" si="2"/>
        <v>0</v>
      </c>
      <c r="AQ19" s="1"/>
      <c r="AR19" s="2"/>
      <c r="AS19" s="3"/>
      <c r="AT19" s="3"/>
      <c r="AU19" s="3"/>
      <c r="AV19" s="3"/>
    </row>
    <row r="20" spans="1:48" s="4" customFormat="1" ht="23.25">
      <c r="A20" s="32"/>
      <c r="B20" s="32"/>
      <c r="C20" s="32"/>
      <c r="D20" s="32"/>
      <c r="E20" s="88"/>
      <c r="F20" s="158" t="s">
        <v>107</v>
      </c>
      <c r="G20" s="158"/>
      <c r="H20" s="101">
        <v>303.19200000000001</v>
      </c>
      <c r="I20" s="102"/>
      <c r="J20" s="102"/>
      <c r="K20" s="102"/>
      <c r="L20" s="102"/>
      <c r="M20" s="103">
        <f t="shared" ref="M20:P20" si="5">SUM(M4:M19)</f>
        <v>209.85</v>
      </c>
      <c r="N20" s="103">
        <f t="shared" si="5"/>
        <v>60.750000000000007</v>
      </c>
      <c r="O20" s="103">
        <f t="shared" si="5"/>
        <v>20.6</v>
      </c>
      <c r="P20" s="103">
        <f t="shared" si="5"/>
        <v>11.75</v>
      </c>
      <c r="Q20" s="103" t="s">
        <v>108</v>
      </c>
      <c r="R20" s="103">
        <f t="shared" ref="R20:U20" si="6">SUM(R4:R19)</f>
        <v>273.75</v>
      </c>
      <c r="S20" s="103">
        <f t="shared" si="6"/>
        <v>22.5</v>
      </c>
      <c r="T20" s="103">
        <f t="shared" si="6"/>
        <v>4.7750000000000004</v>
      </c>
      <c r="U20" s="103">
        <f t="shared" si="6"/>
        <v>1.9249999999999996</v>
      </c>
      <c r="V20" s="103" t="s">
        <v>108</v>
      </c>
      <c r="W20" s="103">
        <f t="shared" ref="W20:X20" si="7">SUM(W4:W19)</f>
        <v>0</v>
      </c>
      <c r="X20" s="103">
        <f t="shared" si="7"/>
        <v>2.5000000000000001E-2</v>
      </c>
      <c r="Y20" s="103">
        <v>303.09199999999998</v>
      </c>
      <c r="Z20" s="103" t="s">
        <v>108</v>
      </c>
      <c r="AA20" s="103">
        <f>SUM(AA4:AA19)</f>
        <v>1425.7100000000003</v>
      </c>
      <c r="AB20" s="103">
        <f t="shared" ref="AB20" si="8">SUM(AB4:AB19)</f>
        <v>3758.75</v>
      </c>
      <c r="AC20" s="103" t="s">
        <v>108</v>
      </c>
      <c r="AD20" s="103">
        <f>SUM(AD4:AD19)</f>
        <v>198.14</v>
      </c>
      <c r="AE20" s="103" t="s">
        <v>108</v>
      </c>
      <c r="AF20" s="103">
        <f>SUM(AF4:AF19)</f>
        <v>640.40000000000009</v>
      </c>
      <c r="AG20" s="103" t="s">
        <v>108</v>
      </c>
      <c r="AH20" s="103">
        <f>SUM(AH4:AH19)</f>
        <v>0</v>
      </c>
      <c r="AI20" s="103" t="s">
        <v>108</v>
      </c>
      <c r="AJ20" s="100"/>
      <c r="AK20" s="100"/>
      <c r="AL20" s="1">
        <f>SUM(AL4:AL19)/H20</f>
        <v>301.61948616718121</v>
      </c>
      <c r="AO20" s="33">
        <f t="shared" ref="AO20:AP20" si="9">SUM(AO4:AO19)</f>
        <v>302.95</v>
      </c>
      <c r="AP20" s="33">
        <f t="shared" si="9"/>
        <v>302.95</v>
      </c>
    </row>
    <row r="21" spans="1:48" s="4" customFormat="1" ht="23.25">
      <c r="A21" s="32"/>
      <c r="B21" s="32"/>
      <c r="C21" s="32"/>
      <c r="D21" s="32"/>
      <c r="E21" s="88"/>
      <c r="F21" s="158" t="s">
        <v>109</v>
      </c>
      <c r="G21" s="158"/>
      <c r="H21" s="102"/>
      <c r="I21" s="102"/>
      <c r="J21" s="102"/>
      <c r="K21" s="102"/>
      <c r="L21" s="102"/>
      <c r="M21" s="103" t="s">
        <v>108</v>
      </c>
      <c r="N21" s="103" t="s">
        <v>108</v>
      </c>
      <c r="O21" s="103" t="s">
        <v>108</v>
      </c>
      <c r="P21" s="103" t="s">
        <v>108</v>
      </c>
      <c r="Q21" s="126">
        <v>2.4</v>
      </c>
      <c r="R21" s="103" t="s">
        <v>108</v>
      </c>
      <c r="S21" s="103" t="s">
        <v>108</v>
      </c>
      <c r="T21" s="103" t="s">
        <v>108</v>
      </c>
      <c r="U21" s="103" t="s">
        <v>108</v>
      </c>
      <c r="V21" s="129">
        <v>5.63</v>
      </c>
      <c r="W21" s="103" t="s">
        <v>108</v>
      </c>
      <c r="X21" s="103" t="s">
        <v>108</v>
      </c>
      <c r="Y21" s="103" t="s">
        <v>108</v>
      </c>
      <c r="Z21" s="103">
        <f>SUMPRODUCT(Z4:Z19,H4:H19)/H20</f>
        <v>1.3817584530594471</v>
      </c>
      <c r="AA21" s="103" t="s">
        <v>108</v>
      </c>
      <c r="AB21" s="103" t="s">
        <v>108</v>
      </c>
      <c r="AC21" s="103">
        <f>SUMPRODUCT(AC4:AC19,H4:H19)/H20</f>
        <v>0.31145562923823839</v>
      </c>
      <c r="AD21" s="103" t="s">
        <v>108</v>
      </c>
      <c r="AE21" s="103">
        <f>SUMPRODUCT(AE4:AE19,H4:H19)/H20</f>
        <v>1.8672001174173461E-2</v>
      </c>
      <c r="AF21" s="103" t="s">
        <v>108</v>
      </c>
      <c r="AG21" s="103">
        <f>SUMPRODUCT(AG4:AG19,H4:H19)/H20</f>
        <v>6.0348302580543016E-2</v>
      </c>
      <c r="AH21" s="103" t="s">
        <v>108</v>
      </c>
      <c r="AI21" s="103">
        <f>SUMPRODUCT(AI4:AI19,H4:H19)/H20</f>
        <v>0</v>
      </c>
      <c r="AJ21" s="100"/>
      <c r="AK21" s="100"/>
      <c r="AO21" s="1">
        <f>((AO20-H20)/H20)*100</f>
        <v>-7.9817409430334121E-2</v>
      </c>
      <c r="AP21" s="1">
        <f>((AP20-H20)/H20)*100</f>
        <v>-7.9817409430334121E-2</v>
      </c>
    </row>
    <row r="22" spans="1:48" ht="15">
      <c r="AE22" s="5"/>
      <c r="AF22" s="6"/>
    </row>
    <row r="23" spans="1:48" ht="15">
      <c r="AE23" s="5"/>
      <c r="AF23" s="6"/>
    </row>
    <row r="24" spans="1:48" ht="15">
      <c r="AE24" s="5"/>
      <c r="AF24" s="6"/>
    </row>
    <row r="25" spans="1:48" ht="15">
      <c r="AE25" s="5"/>
      <c r="AF25" s="6"/>
    </row>
    <row r="28" spans="1:48" ht="23.25">
      <c r="A28" s="56" t="s">
        <v>125</v>
      </c>
      <c r="B28" s="56"/>
      <c r="C28" s="56"/>
      <c r="D28" s="45"/>
      <c r="E28" s="45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48" ht="69.75" customHeight="1">
      <c r="A29" s="130" t="s">
        <v>110</v>
      </c>
      <c r="B29" s="130" t="s">
        <v>0</v>
      </c>
      <c r="C29" s="131" t="s">
        <v>1</v>
      </c>
      <c r="D29" s="132" t="s">
        <v>2</v>
      </c>
      <c r="E29" s="130" t="s">
        <v>3</v>
      </c>
      <c r="F29" s="130" t="s">
        <v>133</v>
      </c>
      <c r="G29" s="130" t="s">
        <v>134</v>
      </c>
      <c r="H29" s="133" t="s">
        <v>135</v>
      </c>
      <c r="I29" s="130" t="s">
        <v>5</v>
      </c>
      <c r="J29" s="130" t="s">
        <v>6</v>
      </c>
      <c r="K29" s="134" t="s">
        <v>7</v>
      </c>
      <c r="L29" s="130" t="s">
        <v>8</v>
      </c>
      <c r="M29" s="151" t="s">
        <v>136</v>
      </c>
      <c r="N29" s="151"/>
      <c r="O29" s="151"/>
      <c r="P29" s="151"/>
      <c r="Q29" s="140" t="s">
        <v>137</v>
      </c>
      <c r="R29" s="146" t="s">
        <v>140</v>
      </c>
      <c r="S29" s="147"/>
      <c r="T29" s="148"/>
      <c r="U29" s="140" t="s">
        <v>141</v>
      </c>
      <c r="V29" s="138" t="s">
        <v>112</v>
      </c>
      <c r="W29" s="138" t="s">
        <v>162</v>
      </c>
      <c r="X29" s="138" t="s">
        <v>163</v>
      </c>
      <c r="Y29" s="138" t="s">
        <v>113</v>
      </c>
      <c r="Z29" s="138" t="s">
        <v>114</v>
      </c>
      <c r="AA29" s="138" t="s">
        <v>164</v>
      </c>
      <c r="AB29" s="138" t="s">
        <v>144</v>
      </c>
      <c r="AC29" s="95" t="s">
        <v>119</v>
      </c>
      <c r="AH29"/>
      <c r="AI29"/>
      <c r="AJ29"/>
      <c r="AL29" s="45"/>
      <c r="AM29" s="45"/>
      <c r="AN29" s="45"/>
    </row>
    <row r="30" spans="1:48" ht="23.25">
      <c r="A30" s="130"/>
      <c r="B30" s="130"/>
      <c r="C30" s="131"/>
      <c r="D30" s="132"/>
      <c r="E30" s="130"/>
      <c r="F30" s="130"/>
      <c r="G30" s="130"/>
      <c r="H30" s="133"/>
      <c r="I30" s="130"/>
      <c r="J30" s="130"/>
      <c r="K30" s="134"/>
      <c r="L30" s="130"/>
      <c r="M30" s="93" t="s">
        <v>145</v>
      </c>
      <c r="N30" s="94" t="s">
        <v>146</v>
      </c>
      <c r="O30" s="94" t="s">
        <v>147</v>
      </c>
      <c r="P30" s="93" t="s">
        <v>148</v>
      </c>
      <c r="Q30" s="140"/>
      <c r="R30" s="93" t="s">
        <v>153</v>
      </c>
      <c r="S30" s="94" t="s">
        <v>154</v>
      </c>
      <c r="T30" s="93" t="s">
        <v>155</v>
      </c>
      <c r="U30" s="140"/>
      <c r="V30" s="139"/>
      <c r="W30" s="139"/>
      <c r="X30" s="139"/>
      <c r="Y30" s="139"/>
      <c r="Z30" s="139"/>
      <c r="AA30" s="139"/>
      <c r="AB30" s="139"/>
      <c r="AC30" s="96" t="s">
        <v>165</v>
      </c>
      <c r="AH30"/>
      <c r="AI30"/>
      <c r="AJ30"/>
      <c r="AL30" s="45"/>
      <c r="AM30" s="45"/>
      <c r="AN30" s="45"/>
    </row>
    <row r="31" spans="1:48" ht="23.25">
      <c r="A31" s="39" t="s">
        <v>37</v>
      </c>
      <c r="B31" s="43">
        <v>631</v>
      </c>
      <c r="C31" s="43">
        <v>2450</v>
      </c>
      <c r="D31" s="43">
        <v>100</v>
      </c>
      <c r="E31" s="43" t="s">
        <v>115</v>
      </c>
      <c r="F31" s="44">
        <v>1695</v>
      </c>
      <c r="G31" s="44">
        <v>0</v>
      </c>
      <c r="H31" s="42">
        <v>1.6950000000000001</v>
      </c>
      <c r="I31" s="41">
        <v>2</v>
      </c>
      <c r="J31" s="43" t="s">
        <v>11</v>
      </c>
      <c r="K31" s="40">
        <v>42139</v>
      </c>
      <c r="L31" s="39" t="s">
        <v>116</v>
      </c>
      <c r="M31" s="63">
        <v>5.8999999999999997E-2</v>
      </c>
      <c r="N31" s="63">
        <v>0.34399999999999997</v>
      </c>
      <c r="O31" s="63">
        <v>0.41499999999999998</v>
      </c>
      <c r="P31" s="63">
        <v>0.877</v>
      </c>
      <c r="Q31" s="63">
        <v>5.6050399999999998</v>
      </c>
      <c r="R31" s="63">
        <v>0</v>
      </c>
      <c r="S31" s="63">
        <v>0</v>
      </c>
      <c r="T31" s="63">
        <f>M31+N31+O31+P31</f>
        <v>1.6949999999999998</v>
      </c>
      <c r="U31" s="63">
        <v>1.3630199999999999</v>
      </c>
      <c r="V31" s="58">
        <v>92</v>
      </c>
      <c r="W31" s="58">
        <v>42</v>
      </c>
      <c r="X31" s="58">
        <v>33</v>
      </c>
      <c r="Y31" s="58">
        <v>8</v>
      </c>
      <c r="Z31" s="58">
        <v>12</v>
      </c>
      <c r="AA31" s="63">
        <v>0</v>
      </c>
      <c r="AB31" s="63">
        <v>0</v>
      </c>
      <c r="AC31" s="58">
        <v>42</v>
      </c>
      <c r="AH31"/>
      <c r="AI31"/>
      <c r="AJ31"/>
      <c r="AL31" s="45"/>
      <c r="AM31" s="45"/>
      <c r="AN31" s="45"/>
    </row>
    <row r="32" spans="1:48" ht="23.25">
      <c r="A32" s="38"/>
      <c r="B32" s="38"/>
      <c r="C32" s="38"/>
      <c r="D32" s="38"/>
      <c r="E32" s="104"/>
      <c r="F32" s="156" t="s">
        <v>107</v>
      </c>
      <c r="G32" s="157"/>
      <c r="H32" s="101">
        <v>1.6950000000000001</v>
      </c>
      <c r="I32" s="108"/>
      <c r="J32" s="108"/>
      <c r="K32" s="108"/>
      <c r="L32" s="108"/>
      <c r="M32" s="109">
        <f t="shared" ref="M32:P32" si="10">SUM(M31)</f>
        <v>5.8999999999999997E-2</v>
      </c>
      <c r="N32" s="109">
        <f t="shared" si="10"/>
        <v>0.34399999999999997</v>
      </c>
      <c r="O32" s="109">
        <f t="shared" si="10"/>
        <v>0.41499999999999998</v>
      </c>
      <c r="P32" s="109">
        <f t="shared" si="10"/>
        <v>0.877</v>
      </c>
      <c r="Q32" s="109" t="s">
        <v>108</v>
      </c>
      <c r="R32" s="109">
        <v>0</v>
      </c>
      <c r="S32" s="109">
        <v>0</v>
      </c>
      <c r="T32" s="103">
        <f>M32+N32+O32+P32</f>
        <v>1.6949999999999998</v>
      </c>
      <c r="U32" s="109" t="s">
        <v>108</v>
      </c>
      <c r="V32" s="110">
        <v>92</v>
      </c>
      <c r="W32" s="110">
        <v>42</v>
      </c>
      <c r="X32" s="110">
        <v>33</v>
      </c>
      <c r="Y32" s="110">
        <v>8</v>
      </c>
      <c r="Z32" s="110">
        <v>12</v>
      </c>
      <c r="AA32" s="109">
        <v>0</v>
      </c>
      <c r="AB32" s="109" t="s">
        <v>108</v>
      </c>
      <c r="AC32" s="110">
        <v>42</v>
      </c>
      <c r="AD32" s="76"/>
      <c r="AH32"/>
      <c r="AI32"/>
      <c r="AJ32"/>
      <c r="AL32" s="45"/>
      <c r="AM32" s="45"/>
      <c r="AN32" s="45"/>
    </row>
    <row r="33" spans="1:40" ht="23.25">
      <c r="A33" s="38"/>
      <c r="B33" s="38"/>
      <c r="C33" s="38"/>
      <c r="D33" s="38"/>
      <c r="E33" s="104"/>
      <c r="F33" s="156" t="s">
        <v>109</v>
      </c>
      <c r="G33" s="157"/>
      <c r="H33" s="108"/>
      <c r="I33" s="108"/>
      <c r="J33" s="108"/>
      <c r="K33" s="108"/>
      <c r="L33" s="108"/>
      <c r="M33" s="109" t="s">
        <v>108</v>
      </c>
      <c r="N33" s="109" t="s">
        <v>108</v>
      </c>
      <c r="O33" s="109" t="s">
        <v>108</v>
      </c>
      <c r="P33" s="109" t="s">
        <v>108</v>
      </c>
      <c r="Q33" s="109">
        <v>5.6050399999999998</v>
      </c>
      <c r="R33" s="103" t="s">
        <v>108</v>
      </c>
      <c r="S33" s="103" t="s">
        <v>108</v>
      </c>
      <c r="T33" s="103" t="s">
        <v>108</v>
      </c>
      <c r="U33" s="109">
        <v>1.3630199999999999</v>
      </c>
      <c r="V33" s="108" t="s">
        <v>108</v>
      </c>
      <c r="W33" s="108" t="s">
        <v>108</v>
      </c>
      <c r="X33" s="108" t="s">
        <v>108</v>
      </c>
      <c r="Y33" s="108" t="s">
        <v>108</v>
      </c>
      <c r="Z33" s="108" t="s">
        <v>108</v>
      </c>
      <c r="AA33" s="109" t="s">
        <v>108</v>
      </c>
      <c r="AB33" s="109">
        <v>0</v>
      </c>
      <c r="AC33" s="108" t="s">
        <v>108</v>
      </c>
      <c r="AH33"/>
      <c r="AI33"/>
      <c r="AJ33"/>
      <c r="AL33" s="45"/>
      <c r="AM33" s="45"/>
      <c r="AN33" s="45"/>
    </row>
  </sheetData>
  <mergeCells count="56">
    <mergeCell ref="V29:V30"/>
    <mergeCell ref="W29:W30"/>
    <mergeCell ref="Z29:Z30"/>
    <mergeCell ref="AA29:AA30"/>
    <mergeCell ref="AB29:AB30"/>
    <mergeCell ref="X29:X30"/>
    <mergeCell ref="Y29:Y30"/>
    <mergeCell ref="H29:H30"/>
    <mergeCell ref="U29:U30"/>
    <mergeCell ref="M29:P29"/>
    <mergeCell ref="Q29:Q30"/>
    <mergeCell ref="F29:F30"/>
    <mergeCell ref="I29:I30"/>
    <mergeCell ref="J29:J30"/>
    <mergeCell ref="K29:K30"/>
    <mergeCell ref="L29:L30"/>
    <mergeCell ref="R29:T29"/>
    <mergeCell ref="A1:E1"/>
    <mergeCell ref="F32:G32"/>
    <mergeCell ref="F33:G33"/>
    <mergeCell ref="F20:G20"/>
    <mergeCell ref="F21:G21"/>
    <mergeCell ref="A29:A30"/>
    <mergeCell ref="B29:B30"/>
    <mergeCell ref="C29:C30"/>
    <mergeCell ref="D29:D30"/>
    <mergeCell ref="E29:E30"/>
    <mergeCell ref="G29:G30"/>
    <mergeCell ref="AQ2:AQ3"/>
    <mergeCell ref="G2:G3"/>
    <mergeCell ref="H2:H3"/>
    <mergeCell ref="F2:F3"/>
    <mergeCell ref="I2:I3"/>
    <mergeCell ref="J2:J3"/>
    <mergeCell ref="K2:K3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AH2:AH3"/>
    <mergeCell ref="V2:V3"/>
    <mergeCell ref="A2:A3"/>
    <mergeCell ref="B2:B3"/>
    <mergeCell ref="C2:C3"/>
    <mergeCell ref="D2:D3"/>
    <mergeCell ref="E2:E3"/>
    <mergeCell ref="R2:U2"/>
    <mergeCell ref="Z2:Z3"/>
    <mergeCell ref="AA2:AA3"/>
    <mergeCell ref="AB2:AB3"/>
    <mergeCell ref="AC2:AC3"/>
  </mergeCells>
  <printOptions horizontalCentered="1"/>
  <pageMargins left="0.64624999999999999" right="0.25" top="0.75" bottom="0.75" header="0.3" footer="0.3"/>
  <pageSetup paperSize="8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"/>
  <sheetViews>
    <sheetView view="pageLayout" topLeftCell="O1" zoomScaleNormal="55" zoomScaleSheetLayoutView="50" workbookViewId="0">
      <selection activeCell="AN19" sqref="AN19"/>
    </sheetView>
  </sheetViews>
  <sheetFormatPr defaultRowHeight="14.25"/>
  <cols>
    <col min="1" max="1" width="38.375" customWidth="1"/>
    <col min="5" max="5" width="25.25" bestFit="1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5.625" bestFit="1" customWidth="1"/>
    <col min="15" max="15" width="13.625" bestFit="1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4.125" bestFit="1" customWidth="1"/>
    <col min="21" max="21" width="11.75" customWidth="1"/>
    <col min="22" max="22" width="12.375" customWidth="1"/>
    <col min="23" max="23" width="13.375" customWidth="1"/>
    <col min="24" max="24" width="18.125" bestFit="1" customWidth="1"/>
    <col min="25" max="25" width="10.75" customWidth="1"/>
    <col min="26" max="26" width="11.125" customWidth="1"/>
    <col min="27" max="27" width="10.8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0.25" style="45" customWidth="1"/>
    <col min="35" max="35" width="9" customWidth="1"/>
    <col min="37" max="37" width="9.375" bestFit="1" customWidth="1"/>
    <col min="38" max="38" width="15.125" bestFit="1" customWidth="1"/>
    <col min="39" max="40" width="9.375" bestFit="1" customWidth="1"/>
  </cols>
  <sheetData>
    <row r="1" spans="1:45" ht="23.25">
      <c r="A1" s="144" t="s">
        <v>126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35"/>
      <c r="AI1" s="35"/>
      <c r="AJ1" s="35"/>
      <c r="AK1" s="35"/>
      <c r="AL1" s="35"/>
      <c r="AM1" s="35"/>
      <c r="AN1" s="35"/>
      <c r="AO1" s="35"/>
      <c r="AP1" s="35"/>
    </row>
    <row r="2" spans="1:45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156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144</v>
      </c>
      <c r="AH2" s="138" t="s">
        <v>160</v>
      </c>
      <c r="AI2" s="138" t="s">
        <v>161</v>
      </c>
      <c r="AJ2" s="35"/>
      <c r="AK2" s="45"/>
      <c r="AL2" s="35"/>
      <c r="AM2" s="35"/>
      <c r="AN2" s="35"/>
      <c r="AO2" s="35"/>
      <c r="AP2" s="35"/>
      <c r="AQ2" s="35"/>
      <c r="AR2" s="35"/>
      <c r="AS2" s="35"/>
    </row>
    <row r="3" spans="1:45" ht="51.7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J3" s="35"/>
      <c r="AK3" s="45"/>
      <c r="AL3" s="35"/>
      <c r="AM3" s="35"/>
      <c r="AN3" s="35"/>
      <c r="AO3" s="35"/>
      <c r="AP3" s="35"/>
      <c r="AQ3" s="35"/>
      <c r="AR3" s="35"/>
      <c r="AS3" s="35"/>
    </row>
    <row r="4" spans="1:45" s="4" customFormat="1" ht="23.25">
      <c r="A4" s="8" t="s">
        <v>50</v>
      </c>
      <c r="B4" s="8">
        <v>632</v>
      </c>
      <c r="C4" s="17">
        <v>2112</v>
      </c>
      <c r="D4" s="8">
        <v>200</v>
      </c>
      <c r="E4" s="8" t="s">
        <v>51</v>
      </c>
      <c r="F4" s="9">
        <v>76174</v>
      </c>
      <c r="G4" s="9">
        <v>110040</v>
      </c>
      <c r="H4" s="36">
        <v>33.866</v>
      </c>
      <c r="I4" s="14">
        <v>2</v>
      </c>
      <c r="J4" s="8" t="s">
        <v>130</v>
      </c>
      <c r="K4" s="12">
        <v>42143</v>
      </c>
      <c r="L4" s="13" t="s">
        <v>111</v>
      </c>
      <c r="M4" s="59">
        <v>19.175000000000001</v>
      </c>
      <c r="N4" s="59">
        <v>8.4749999999999996</v>
      </c>
      <c r="O4" s="59">
        <v>3.6</v>
      </c>
      <c r="P4" s="59">
        <v>2.5</v>
      </c>
      <c r="Q4" s="59">
        <v>3.3211200000000001</v>
      </c>
      <c r="R4" s="59">
        <v>33.5</v>
      </c>
      <c r="S4" s="59">
        <v>0.22500000000000001</v>
      </c>
      <c r="T4" s="59">
        <v>2.5000000000000001E-2</v>
      </c>
      <c r="U4" s="59">
        <v>0</v>
      </c>
      <c r="V4" s="59">
        <v>3.5794800000000002</v>
      </c>
      <c r="W4" s="59">
        <v>0</v>
      </c>
      <c r="X4" s="59">
        <v>0</v>
      </c>
      <c r="Y4" s="59">
        <f>M4+N4+O4+P4</f>
        <v>33.75</v>
      </c>
      <c r="Z4" s="59">
        <v>1.8952599999999999</v>
      </c>
      <c r="AA4" s="60">
        <v>0</v>
      </c>
      <c r="AB4" s="59">
        <v>29.36</v>
      </c>
      <c r="AC4" s="59">
        <v>1.2385E-2</v>
      </c>
      <c r="AD4" s="59">
        <v>6939.63</v>
      </c>
      <c r="AE4" s="59">
        <v>5.8546959999999997</v>
      </c>
      <c r="AF4" s="59">
        <v>0</v>
      </c>
      <c r="AG4" s="59">
        <v>0</v>
      </c>
      <c r="AH4" s="59">
        <v>9.2100000000000009</v>
      </c>
      <c r="AI4" s="59">
        <v>7.77E-3</v>
      </c>
      <c r="AJ4" s="1"/>
      <c r="AK4" s="1">
        <f>AB4*0.5</f>
        <v>14.68</v>
      </c>
      <c r="AL4" s="1">
        <f t="shared" ref="AL4:AL16" si="0">(AA4+AD4+AF4+AH4+AK4)*H4</f>
        <v>235826.56832000002</v>
      </c>
      <c r="AM4" s="1">
        <f t="shared" ref="AM4:AM16" si="1">SUM(M4:P4)</f>
        <v>33.75</v>
      </c>
      <c r="AN4" s="1">
        <f t="shared" ref="AN4:AN16" si="2">SUM(R4:U4)</f>
        <v>33.75</v>
      </c>
      <c r="AO4" s="2"/>
      <c r="AP4" s="3"/>
      <c r="AQ4" s="3"/>
      <c r="AR4" s="3"/>
      <c r="AS4" s="3"/>
    </row>
    <row r="5" spans="1:45" s="4" customFormat="1" ht="23.25">
      <c r="A5" s="8" t="s">
        <v>50</v>
      </c>
      <c r="B5" s="8">
        <v>632</v>
      </c>
      <c r="C5" s="17">
        <v>2134</v>
      </c>
      <c r="D5" s="8">
        <v>200</v>
      </c>
      <c r="E5" s="8" t="s">
        <v>52</v>
      </c>
      <c r="F5" s="9">
        <v>79725</v>
      </c>
      <c r="G5" s="9">
        <v>105325</v>
      </c>
      <c r="H5" s="36">
        <v>25.6</v>
      </c>
      <c r="I5" s="14">
        <v>2</v>
      </c>
      <c r="J5" s="8" t="s">
        <v>130</v>
      </c>
      <c r="K5" s="12">
        <v>42143</v>
      </c>
      <c r="L5" s="13" t="s">
        <v>111</v>
      </c>
      <c r="M5" s="59">
        <v>14.475</v>
      </c>
      <c r="N5" s="59">
        <v>7.6</v>
      </c>
      <c r="O5" s="59">
        <v>2.375</v>
      </c>
      <c r="P5" s="59">
        <v>1.125</v>
      </c>
      <c r="Q5" s="59">
        <v>3.4771899999999998</v>
      </c>
      <c r="R5" s="59">
        <v>25.05</v>
      </c>
      <c r="S5" s="59">
        <v>0.45</v>
      </c>
      <c r="T5" s="59">
        <v>7.4999999999999997E-2</v>
      </c>
      <c r="U5" s="59">
        <v>0</v>
      </c>
      <c r="V5" s="59">
        <v>4.6959900000000001</v>
      </c>
      <c r="W5" s="59">
        <v>0</v>
      </c>
      <c r="X5" s="59">
        <v>0</v>
      </c>
      <c r="Y5" s="59">
        <f t="shared" ref="Y5:Y16" si="3">M5+N5+O5+P5</f>
        <v>25.574999999999999</v>
      </c>
      <c r="Z5" s="59">
        <v>1.67018</v>
      </c>
      <c r="AA5" s="60">
        <v>51.75</v>
      </c>
      <c r="AB5" s="59">
        <v>108.13</v>
      </c>
      <c r="AC5" s="59">
        <v>0.11809699999999999</v>
      </c>
      <c r="AD5" s="59">
        <v>208.37</v>
      </c>
      <c r="AE5" s="59">
        <v>0.23255600000000001</v>
      </c>
      <c r="AF5" s="59">
        <v>1.87</v>
      </c>
      <c r="AG5" s="59">
        <v>2.0869999999999999E-3</v>
      </c>
      <c r="AH5" s="59">
        <v>554.28</v>
      </c>
      <c r="AI5" s="59">
        <v>0.61861600000000005</v>
      </c>
      <c r="AJ5" s="1"/>
      <c r="AK5" s="1">
        <f t="shared" ref="AK5:AK16" si="4">AB5*0.5</f>
        <v>54.064999999999998</v>
      </c>
      <c r="AL5" s="1">
        <f t="shared" si="0"/>
        <v>22280.576000000001</v>
      </c>
      <c r="AM5" s="1">
        <f t="shared" si="1"/>
        <v>25.574999999999999</v>
      </c>
      <c r="AN5" s="1">
        <f t="shared" si="2"/>
        <v>25.574999999999999</v>
      </c>
      <c r="AO5" s="2"/>
      <c r="AP5" s="3"/>
      <c r="AQ5" s="3"/>
      <c r="AR5" s="3"/>
      <c r="AS5" s="3"/>
    </row>
    <row r="6" spans="1:45" s="4" customFormat="1" ht="23.25">
      <c r="A6" s="8" t="s">
        <v>50</v>
      </c>
      <c r="B6" s="8">
        <v>632</v>
      </c>
      <c r="C6" s="20">
        <v>2172</v>
      </c>
      <c r="D6" s="8">
        <v>101</v>
      </c>
      <c r="E6" s="8" t="s">
        <v>53</v>
      </c>
      <c r="F6" s="9">
        <v>0</v>
      </c>
      <c r="G6" s="9">
        <v>22000</v>
      </c>
      <c r="H6" s="36">
        <v>22</v>
      </c>
      <c r="I6" s="14">
        <v>2</v>
      </c>
      <c r="J6" s="8" t="s">
        <v>130</v>
      </c>
      <c r="K6" s="12">
        <v>42144</v>
      </c>
      <c r="L6" s="13" t="s">
        <v>111</v>
      </c>
      <c r="M6" s="59">
        <v>12.625</v>
      </c>
      <c r="N6" s="59">
        <v>5.35</v>
      </c>
      <c r="O6" s="59">
        <v>2.4750000000000001</v>
      </c>
      <c r="P6" s="59">
        <v>1.45</v>
      </c>
      <c r="Q6" s="59">
        <v>3.1085400000000001</v>
      </c>
      <c r="R6" s="59">
        <v>20.875</v>
      </c>
      <c r="S6" s="59">
        <v>0.625</v>
      </c>
      <c r="T6" s="59">
        <v>0.375</v>
      </c>
      <c r="U6" s="59">
        <v>2.5000000000000001E-2</v>
      </c>
      <c r="V6" s="59">
        <v>4.2429199999999998</v>
      </c>
      <c r="W6" s="59">
        <v>0</v>
      </c>
      <c r="X6" s="59">
        <v>0</v>
      </c>
      <c r="Y6" s="59">
        <f t="shared" si="3"/>
        <v>21.900000000000002</v>
      </c>
      <c r="Z6" s="59">
        <v>1.4638199999999999</v>
      </c>
      <c r="AA6" s="60">
        <v>20.13</v>
      </c>
      <c r="AB6" s="59">
        <v>0</v>
      </c>
      <c r="AC6" s="59">
        <v>2.6143E-2</v>
      </c>
      <c r="AD6" s="59">
        <v>6.63</v>
      </c>
      <c r="AE6" s="59">
        <v>8.6099999999999996E-3</v>
      </c>
      <c r="AF6" s="59">
        <v>0</v>
      </c>
      <c r="AG6" s="59">
        <v>0</v>
      </c>
      <c r="AH6" s="59">
        <v>4.1900000000000004</v>
      </c>
      <c r="AI6" s="59">
        <v>5.4419999999999998E-3</v>
      </c>
      <c r="AJ6" s="1"/>
      <c r="AK6" s="1">
        <f t="shared" si="4"/>
        <v>0</v>
      </c>
      <c r="AL6" s="1">
        <f t="shared" si="0"/>
        <v>680.9</v>
      </c>
      <c r="AM6" s="1">
        <f t="shared" si="1"/>
        <v>21.900000000000002</v>
      </c>
      <c r="AN6" s="1">
        <f t="shared" si="2"/>
        <v>21.9</v>
      </c>
      <c r="AO6" s="2"/>
      <c r="AP6" s="3"/>
      <c r="AQ6" s="3"/>
      <c r="AR6" s="3"/>
      <c r="AS6" s="3"/>
    </row>
    <row r="7" spans="1:45" s="4" customFormat="1" ht="23.25">
      <c r="A7" s="8" t="s">
        <v>50</v>
      </c>
      <c r="B7" s="8">
        <v>632</v>
      </c>
      <c r="C7" s="22">
        <v>2172</v>
      </c>
      <c r="D7" s="8">
        <v>102</v>
      </c>
      <c r="E7" s="8" t="s">
        <v>54</v>
      </c>
      <c r="F7" s="9">
        <v>22000</v>
      </c>
      <c r="G7" s="9">
        <v>44683</v>
      </c>
      <c r="H7" s="36">
        <v>22.683</v>
      </c>
      <c r="I7" s="14">
        <v>2</v>
      </c>
      <c r="J7" s="8" t="s">
        <v>130</v>
      </c>
      <c r="K7" s="12">
        <v>42144</v>
      </c>
      <c r="L7" s="13" t="s">
        <v>111</v>
      </c>
      <c r="M7" s="59">
        <v>16.574999999999999</v>
      </c>
      <c r="N7" s="59">
        <v>4.1500000000000004</v>
      </c>
      <c r="O7" s="59">
        <v>1.075</v>
      </c>
      <c r="P7" s="59">
        <v>0.8</v>
      </c>
      <c r="Q7" s="59">
        <v>2.4548399999999999</v>
      </c>
      <c r="R7" s="59">
        <v>22.1</v>
      </c>
      <c r="S7" s="59">
        <v>0.42499999999999999</v>
      </c>
      <c r="T7" s="59">
        <v>7.4999999999999997E-2</v>
      </c>
      <c r="U7" s="59">
        <v>0</v>
      </c>
      <c r="V7" s="59">
        <v>3.1599400000000002</v>
      </c>
      <c r="W7" s="59">
        <v>0</v>
      </c>
      <c r="X7" s="59">
        <v>0</v>
      </c>
      <c r="Y7" s="59">
        <f t="shared" si="3"/>
        <v>22.6</v>
      </c>
      <c r="Z7" s="59">
        <v>1.7443</v>
      </c>
      <c r="AA7" s="60">
        <v>0</v>
      </c>
      <c r="AB7" s="59">
        <v>66.680000000000007</v>
      </c>
      <c r="AC7" s="59">
        <v>4.1994999999999998E-2</v>
      </c>
      <c r="AD7" s="59">
        <v>598.53</v>
      </c>
      <c r="AE7" s="59">
        <v>0.75390599999999997</v>
      </c>
      <c r="AF7" s="59">
        <v>0</v>
      </c>
      <c r="AG7" s="59">
        <v>0</v>
      </c>
      <c r="AH7" s="59">
        <v>0.4</v>
      </c>
      <c r="AI7" s="59">
        <v>5.04E-4</v>
      </c>
      <c r="AJ7" s="1"/>
      <c r="AK7" s="1">
        <f t="shared" si="4"/>
        <v>33.340000000000003</v>
      </c>
      <c r="AL7" s="1">
        <f t="shared" si="0"/>
        <v>14341.780409999999</v>
      </c>
      <c r="AM7" s="1">
        <f t="shared" si="1"/>
        <v>22.6</v>
      </c>
      <c r="AN7" s="1">
        <f t="shared" si="2"/>
        <v>22.6</v>
      </c>
      <c r="AO7" s="2"/>
      <c r="AP7" s="3"/>
      <c r="AQ7" s="3"/>
      <c r="AR7" s="1" t="e">
        <f>SUM(#REF!)/N7</f>
        <v>#REF!</v>
      </c>
      <c r="AS7" s="3"/>
    </row>
    <row r="8" spans="1:45" s="4" customFormat="1" ht="23.25">
      <c r="A8" s="8" t="s">
        <v>50</v>
      </c>
      <c r="B8" s="8">
        <v>632</v>
      </c>
      <c r="C8" s="22">
        <v>2173</v>
      </c>
      <c r="D8" s="8">
        <v>100</v>
      </c>
      <c r="E8" s="8" t="s">
        <v>55</v>
      </c>
      <c r="F8" s="9">
        <v>900</v>
      </c>
      <c r="G8" s="9">
        <v>13300</v>
      </c>
      <c r="H8" s="36">
        <v>13.3</v>
      </c>
      <c r="I8" s="14">
        <v>2</v>
      </c>
      <c r="J8" s="8" t="s">
        <v>131</v>
      </c>
      <c r="K8" s="12">
        <v>42144</v>
      </c>
      <c r="L8" s="13" t="s">
        <v>111</v>
      </c>
      <c r="M8" s="59">
        <v>6.4749999999999996</v>
      </c>
      <c r="N8" s="59">
        <v>3.875</v>
      </c>
      <c r="O8" s="59">
        <v>1.7250000000000001</v>
      </c>
      <c r="P8" s="59">
        <v>1.125</v>
      </c>
      <c r="Q8" s="59">
        <v>2.87853</v>
      </c>
      <c r="R8" s="59">
        <v>12.775</v>
      </c>
      <c r="S8" s="59">
        <v>0.3</v>
      </c>
      <c r="T8" s="59">
        <v>2.5000000000000001E-2</v>
      </c>
      <c r="U8" s="59">
        <v>0.1</v>
      </c>
      <c r="V8" s="59">
        <v>5.3879299999999999</v>
      </c>
      <c r="W8" s="59">
        <v>0</v>
      </c>
      <c r="X8" s="59">
        <v>0</v>
      </c>
      <c r="Y8" s="59">
        <f t="shared" si="3"/>
        <v>13.2</v>
      </c>
      <c r="Z8" s="59">
        <v>1.2745200000000001</v>
      </c>
      <c r="AA8" s="60">
        <v>23.66</v>
      </c>
      <c r="AB8" s="59">
        <v>59.58</v>
      </c>
      <c r="AC8" s="59">
        <v>0.11482299999999999</v>
      </c>
      <c r="AD8" s="59">
        <v>62.31</v>
      </c>
      <c r="AE8" s="59">
        <v>0.133856</v>
      </c>
      <c r="AF8" s="59">
        <v>2.02</v>
      </c>
      <c r="AG8" s="59">
        <v>4.339E-3</v>
      </c>
      <c r="AH8" s="59">
        <v>18.39</v>
      </c>
      <c r="AI8" s="59">
        <v>3.9505999999999999E-2</v>
      </c>
      <c r="AJ8" s="1"/>
      <c r="AK8" s="1">
        <f t="shared" si="4"/>
        <v>29.79</v>
      </c>
      <c r="AL8" s="1">
        <f t="shared" si="0"/>
        <v>1811.0609999999999</v>
      </c>
      <c r="AM8" s="1">
        <f t="shared" si="1"/>
        <v>13.2</v>
      </c>
      <c r="AN8" s="1">
        <f t="shared" si="2"/>
        <v>13.200000000000001</v>
      </c>
      <c r="AO8" s="2"/>
      <c r="AP8" s="3"/>
      <c r="AQ8" s="3"/>
      <c r="AR8" s="3"/>
      <c r="AS8" s="3"/>
    </row>
    <row r="9" spans="1:45" s="4" customFormat="1" ht="23.25">
      <c r="A9" s="8" t="s">
        <v>50</v>
      </c>
      <c r="B9" s="8">
        <v>632</v>
      </c>
      <c r="C9" s="20">
        <v>2182</v>
      </c>
      <c r="D9" s="8">
        <v>101</v>
      </c>
      <c r="E9" s="8" t="s">
        <v>56</v>
      </c>
      <c r="F9" s="9">
        <v>289</v>
      </c>
      <c r="G9" s="9">
        <v>35000</v>
      </c>
      <c r="H9" s="36">
        <v>34.710999999999999</v>
      </c>
      <c r="I9" s="14">
        <v>2</v>
      </c>
      <c r="J9" s="8" t="s">
        <v>130</v>
      </c>
      <c r="K9" s="12">
        <v>42144</v>
      </c>
      <c r="L9" s="13" t="s">
        <v>111</v>
      </c>
      <c r="M9" s="59">
        <v>22.675000000000001</v>
      </c>
      <c r="N9" s="59">
        <v>7.3</v>
      </c>
      <c r="O9" s="59">
        <v>2.6</v>
      </c>
      <c r="P9" s="59">
        <v>1.5</v>
      </c>
      <c r="Q9" s="59">
        <v>3.8931200000000001</v>
      </c>
      <c r="R9" s="59">
        <v>31.65</v>
      </c>
      <c r="S9" s="59">
        <v>1.9</v>
      </c>
      <c r="T9" s="59">
        <v>0.45</v>
      </c>
      <c r="U9" s="59">
        <v>7.4999999999999997E-2</v>
      </c>
      <c r="V9" s="59">
        <v>5.6894799999999996</v>
      </c>
      <c r="W9" s="59">
        <v>0</v>
      </c>
      <c r="X9" s="59">
        <v>0</v>
      </c>
      <c r="Y9" s="59">
        <f t="shared" si="3"/>
        <v>34.075000000000003</v>
      </c>
      <c r="Z9" s="59">
        <v>1.5627599999999999</v>
      </c>
      <c r="AA9" s="60">
        <v>90.94</v>
      </c>
      <c r="AB9" s="59">
        <v>6.45</v>
      </c>
      <c r="AC9" s="59">
        <v>7.7508999999999995E-2</v>
      </c>
      <c r="AD9" s="59">
        <v>118.28</v>
      </c>
      <c r="AE9" s="59">
        <v>9.7359000000000001E-2</v>
      </c>
      <c r="AF9" s="59">
        <v>0</v>
      </c>
      <c r="AG9" s="59">
        <v>0</v>
      </c>
      <c r="AH9" s="59">
        <v>0</v>
      </c>
      <c r="AI9" s="59">
        <v>0</v>
      </c>
      <c r="AJ9" s="1"/>
      <c r="AK9" s="1">
        <f t="shared" si="4"/>
        <v>3.2250000000000001</v>
      </c>
      <c r="AL9" s="1">
        <f t="shared" si="0"/>
        <v>7374.178394999999</v>
      </c>
      <c r="AM9" s="1">
        <f t="shared" si="1"/>
        <v>34.075000000000003</v>
      </c>
      <c r="AN9" s="1">
        <f t="shared" si="2"/>
        <v>34.075000000000003</v>
      </c>
      <c r="AO9" s="2"/>
      <c r="AP9" s="3"/>
      <c r="AQ9" s="3"/>
      <c r="AR9" s="3"/>
      <c r="AS9" s="3"/>
    </row>
    <row r="10" spans="1:45" s="4" customFormat="1" ht="23.25">
      <c r="A10" s="8" t="s">
        <v>50</v>
      </c>
      <c r="B10" s="8">
        <v>632</v>
      </c>
      <c r="C10" s="17">
        <v>2182</v>
      </c>
      <c r="D10" s="8">
        <v>102</v>
      </c>
      <c r="E10" s="8" t="s">
        <v>57</v>
      </c>
      <c r="F10" s="9">
        <v>35000</v>
      </c>
      <c r="G10" s="9">
        <v>49489</v>
      </c>
      <c r="H10" s="36">
        <v>14.489000000000001</v>
      </c>
      <c r="I10" s="14">
        <v>2</v>
      </c>
      <c r="J10" s="8" t="s">
        <v>130</v>
      </c>
      <c r="K10" s="12">
        <v>42144</v>
      </c>
      <c r="L10" s="13" t="s">
        <v>111</v>
      </c>
      <c r="M10" s="59">
        <v>6.1319999999999997</v>
      </c>
      <c r="N10" s="59">
        <v>3.5190000000000001</v>
      </c>
      <c r="O10" s="59">
        <v>2.7650000000000001</v>
      </c>
      <c r="P10" s="59">
        <v>2.073</v>
      </c>
      <c r="Q10" s="59">
        <v>3.83914</v>
      </c>
      <c r="R10" s="59">
        <v>13.346</v>
      </c>
      <c r="S10" s="59">
        <v>0.753</v>
      </c>
      <c r="T10" s="59">
        <v>0.35199999999999998</v>
      </c>
      <c r="U10" s="59">
        <v>3.7999999999999999E-2</v>
      </c>
      <c r="V10" s="59">
        <v>4.2199200000000001</v>
      </c>
      <c r="W10" s="59">
        <v>0</v>
      </c>
      <c r="X10" s="59">
        <v>0</v>
      </c>
      <c r="Y10" s="59">
        <f t="shared" si="3"/>
        <v>14.489000000000001</v>
      </c>
      <c r="Z10" s="59">
        <v>1.64499</v>
      </c>
      <c r="AA10" s="60">
        <v>102.2</v>
      </c>
      <c r="AB10" s="59">
        <v>0</v>
      </c>
      <c r="AC10" s="59">
        <v>0.20153199999999999</v>
      </c>
      <c r="AD10" s="59">
        <v>677.1</v>
      </c>
      <c r="AE10" s="59">
        <v>1.3351999999999999</v>
      </c>
      <c r="AF10" s="59">
        <v>0</v>
      </c>
      <c r="AG10" s="59">
        <v>0</v>
      </c>
      <c r="AH10" s="59">
        <v>4.7</v>
      </c>
      <c r="AI10" s="59">
        <v>9.2680000000000002E-3</v>
      </c>
      <c r="AJ10" s="1"/>
      <c r="AK10" s="1">
        <f t="shared" si="4"/>
        <v>0</v>
      </c>
      <c r="AL10" s="1">
        <f t="shared" si="0"/>
        <v>11359.376000000002</v>
      </c>
      <c r="AM10" s="1">
        <f t="shared" si="1"/>
        <v>14.489000000000001</v>
      </c>
      <c r="AN10" s="1">
        <f t="shared" si="2"/>
        <v>14.489000000000001</v>
      </c>
      <c r="AO10" s="2"/>
      <c r="AP10" s="3"/>
      <c r="AQ10" s="3"/>
      <c r="AR10" s="3"/>
      <c r="AS10" s="3"/>
    </row>
    <row r="11" spans="1:45" s="4" customFormat="1" ht="23.25">
      <c r="A11" s="8" t="s">
        <v>50</v>
      </c>
      <c r="B11" s="8">
        <v>632</v>
      </c>
      <c r="C11" s="23">
        <v>2213</v>
      </c>
      <c r="D11" s="8">
        <v>100</v>
      </c>
      <c r="E11" s="8" t="s">
        <v>58</v>
      </c>
      <c r="F11" s="9">
        <v>0</v>
      </c>
      <c r="G11" s="9">
        <v>11885</v>
      </c>
      <c r="H11" s="36">
        <v>11.885</v>
      </c>
      <c r="I11" s="14">
        <v>2</v>
      </c>
      <c r="J11" s="8" t="s">
        <v>130</v>
      </c>
      <c r="K11" s="12">
        <v>42143</v>
      </c>
      <c r="L11" s="13" t="s">
        <v>111</v>
      </c>
      <c r="M11" s="59">
        <v>4.875</v>
      </c>
      <c r="N11" s="59">
        <v>3.0750000000000002</v>
      </c>
      <c r="O11" s="59">
        <v>2.2250000000000001</v>
      </c>
      <c r="P11" s="59">
        <v>1.7749999999999999</v>
      </c>
      <c r="Q11" s="59">
        <v>3.2591199999999998</v>
      </c>
      <c r="R11" s="59">
        <v>10.6</v>
      </c>
      <c r="S11" s="59">
        <v>1.125</v>
      </c>
      <c r="T11" s="59">
        <v>0.17499999999999999</v>
      </c>
      <c r="U11" s="59">
        <v>0.05</v>
      </c>
      <c r="V11" s="59">
        <v>6.1234900000000003</v>
      </c>
      <c r="W11" s="59">
        <v>0</v>
      </c>
      <c r="X11" s="59">
        <v>0</v>
      </c>
      <c r="Y11" s="59">
        <f t="shared" si="3"/>
        <v>11.950000000000001</v>
      </c>
      <c r="Z11" s="59">
        <v>2.1191800000000001</v>
      </c>
      <c r="AA11" s="60">
        <v>235.8</v>
      </c>
      <c r="AB11" s="59">
        <v>8.2200000000000006</v>
      </c>
      <c r="AC11" s="59">
        <v>0.57674099999999995</v>
      </c>
      <c r="AD11" s="59">
        <v>1482.91</v>
      </c>
      <c r="AE11" s="59">
        <v>3.564902</v>
      </c>
      <c r="AF11" s="59">
        <v>8.9499999999999993</v>
      </c>
      <c r="AG11" s="59">
        <v>2.1516E-2</v>
      </c>
      <c r="AH11" s="59">
        <v>285.7</v>
      </c>
      <c r="AI11" s="59">
        <v>0.68681999999999999</v>
      </c>
      <c r="AJ11" s="1"/>
      <c r="AK11" s="1">
        <f t="shared" si="4"/>
        <v>4.1100000000000003</v>
      </c>
      <c r="AL11" s="1">
        <f t="shared" si="0"/>
        <v>23977.630949999999</v>
      </c>
      <c r="AM11" s="1">
        <f t="shared" si="1"/>
        <v>11.950000000000001</v>
      </c>
      <c r="AN11" s="1">
        <f t="shared" si="2"/>
        <v>11.950000000000001</v>
      </c>
      <c r="AO11" s="2"/>
      <c r="AP11" s="3"/>
      <c r="AQ11" s="3"/>
      <c r="AR11" s="3"/>
      <c r="AS11" s="3"/>
    </row>
    <row r="12" spans="1:45" s="4" customFormat="1" ht="23.25">
      <c r="A12" s="8" t="s">
        <v>50</v>
      </c>
      <c r="B12" s="8">
        <v>632</v>
      </c>
      <c r="C12" s="23">
        <v>2248</v>
      </c>
      <c r="D12" s="8">
        <v>200</v>
      </c>
      <c r="E12" s="8" t="s">
        <v>59</v>
      </c>
      <c r="F12" s="9">
        <v>41015</v>
      </c>
      <c r="G12" s="9">
        <v>106262</v>
      </c>
      <c r="H12" s="36">
        <v>65.247</v>
      </c>
      <c r="I12" s="14">
        <v>2</v>
      </c>
      <c r="J12" s="8" t="s">
        <v>11</v>
      </c>
      <c r="K12" s="12">
        <v>42143</v>
      </c>
      <c r="L12" s="13" t="s">
        <v>111</v>
      </c>
      <c r="M12" s="59">
        <v>53.774999999999999</v>
      </c>
      <c r="N12" s="59">
        <v>7.8250000000000002</v>
      </c>
      <c r="O12" s="59">
        <v>1.55</v>
      </c>
      <c r="P12" s="59">
        <v>1.7749999999999999</v>
      </c>
      <c r="Q12" s="59">
        <v>1.94126</v>
      </c>
      <c r="R12" s="59">
        <v>63.6</v>
      </c>
      <c r="S12" s="59">
        <v>1.0249999999999999</v>
      </c>
      <c r="T12" s="59">
        <v>0.22500000000000001</v>
      </c>
      <c r="U12" s="59">
        <v>7.4999999999999997E-2</v>
      </c>
      <c r="V12" s="59">
        <v>2.8105600000000002</v>
      </c>
      <c r="W12" s="59">
        <v>0</v>
      </c>
      <c r="X12" s="59">
        <v>0</v>
      </c>
      <c r="Y12" s="59">
        <f t="shared" si="3"/>
        <v>64.924999999999997</v>
      </c>
      <c r="Z12" s="59">
        <v>1.35737</v>
      </c>
      <c r="AA12" s="60">
        <v>38.86</v>
      </c>
      <c r="AB12" s="59">
        <v>10.67</v>
      </c>
      <c r="AC12" s="59">
        <v>1.9352999999999999E-2</v>
      </c>
      <c r="AD12" s="59">
        <v>593.75</v>
      </c>
      <c r="AE12" s="59">
        <v>0.26000099999999998</v>
      </c>
      <c r="AF12" s="59">
        <v>2.1</v>
      </c>
      <c r="AG12" s="59">
        <v>9.2000000000000003E-4</v>
      </c>
      <c r="AH12" s="59">
        <v>1122.17</v>
      </c>
      <c r="AI12" s="59">
        <v>0.491394</v>
      </c>
      <c r="AJ12" s="1"/>
      <c r="AK12" s="1">
        <f t="shared" si="4"/>
        <v>5.335</v>
      </c>
      <c r="AL12" s="1">
        <f t="shared" si="0"/>
        <v>114979.24210500001</v>
      </c>
      <c r="AM12" s="1">
        <f t="shared" si="1"/>
        <v>64.924999999999997</v>
      </c>
      <c r="AN12" s="1">
        <f t="shared" si="2"/>
        <v>64.924999999999997</v>
      </c>
      <c r="AO12" s="2"/>
      <c r="AP12" s="3"/>
      <c r="AQ12" s="3"/>
      <c r="AR12" s="3"/>
      <c r="AS12" s="3"/>
    </row>
    <row r="13" spans="1:45" s="4" customFormat="1" ht="23.25">
      <c r="A13" s="8" t="s">
        <v>50</v>
      </c>
      <c r="B13" s="8">
        <v>632</v>
      </c>
      <c r="C13" s="23">
        <v>2296</v>
      </c>
      <c r="D13" s="8">
        <v>100</v>
      </c>
      <c r="E13" s="8" t="s">
        <v>60</v>
      </c>
      <c r="F13" s="9">
        <v>0</v>
      </c>
      <c r="G13" s="9">
        <v>2600</v>
      </c>
      <c r="H13" s="36">
        <v>2.6</v>
      </c>
      <c r="I13" s="14">
        <v>2</v>
      </c>
      <c r="J13" s="8" t="s">
        <v>130</v>
      </c>
      <c r="K13" s="12">
        <v>42143</v>
      </c>
      <c r="L13" s="13" t="s">
        <v>111</v>
      </c>
      <c r="M13" s="59">
        <v>0</v>
      </c>
      <c r="N13" s="59">
        <v>0.27500000000000002</v>
      </c>
      <c r="O13" s="59">
        <v>1.325</v>
      </c>
      <c r="P13" s="59">
        <v>1.0249999999999999</v>
      </c>
      <c r="Q13" s="59">
        <v>5.0742900000000004</v>
      </c>
      <c r="R13" s="59">
        <v>2.625</v>
      </c>
      <c r="S13" s="59">
        <v>0</v>
      </c>
      <c r="T13" s="59">
        <v>0</v>
      </c>
      <c r="U13" s="59">
        <v>0</v>
      </c>
      <c r="V13" s="59">
        <v>3.0887500000000001</v>
      </c>
      <c r="W13" s="59">
        <v>2.5000000000000001E-2</v>
      </c>
      <c r="X13" s="59">
        <v>0</v>
      </c>
      <c r="Y13" s="59">
        <v>2.6</v>
      </c>
      <c r="Z13" s="59">
        <v>2.9600499999999998</v>
      </c>
      <c r="AA13" s="60">
        <v>0</v>
      </c>
      <c r="AB13" s="59">
        <v>10.82</v>
      </c>
      <c r="AC13" s="59">
        <v>5.9450999999999997E-2</v>
      </c>
      <c r="AD13" s="59">
        <v>366.34</v>
      </c>
      <c r="AE13" s="59">
        <v>4.0257139999999998</v>
      </c>
      <c r="AF13" s="59">
        <v>0</v>
      </c>
      <c r="AG13" s="59">
        <v>0</v>
      </c>
      <c r="AH13" s="59">
        <v>9.9499999999999993</v>
      </c>
      <c r="AI13" s="59">
        <v>0.10934099999999999</v>
      </c>
      <c r="AJ13" s="1"/>
      <c r="AK13" s="1">
        <f t="shared" si="4"/>
        <v>5.41</v>
      </c>
      <c r="AL13" s="1">
        <f t="shared" si="0"/>
        <v>992.42</v>
      </c>
      <c r="AM13" s="1">
        <f t="shared" si="1"/>
        <v>2.625</v>
      </c>
      <c r="AN13" s="1">
        <f t="shared" si="2"/>
        <v>2.625</v>
      </c>
      <c r="AO13" s="2"/>
      <c r="AP13" s="3"/>
      <c r="AQ13" s="3"/>
      <c r="AR13" s="3"/>
      <c r="AS13" s="3"/>
    </row>
    <row r="14" spans="1:45" s="4" customFormat="1" ht="23.25">
      <c r="A14" s="8" t="s">
        <v>50</v>
      </c>
      <c r="B14" s="8">
        <v>632</v>
      </c>
      <c r="C14" s="23">
        <v>2368</v>
      </c>
      <c r="D14" s="8">
        <v>100</v>
      </c>
      <c r="E14" s="8" t="s">
        <v>61</v>
      </c>
      <c r="F14" s="9">
        <v>0</v>
      </c>
      <c r="G14" s="9">
        <v>4621</v>
      </c>
      <c r="H14" s="36">
        <v>4.6210000000000004</v>
      </c>
      <c r="I14" s="14">
        <v>2</v>
      </c>
      <c r="J14" s="8" t="s">
        <v>130</v>
      </c>
      <c r="K14" s="12">
        <v>42143</v>
      </c>
      <c r="L14" s="13" t="s">
        <v>111</v>
      </c>
      <c r="M14" s="59">
        <v>0.67500000000000004</v>
      </c>
      <c r="N14" s="59">
        <v>1.675</v>
      </c>
      <c r="O14" s="59">
        <v>1.175</v>
      </c>
      <c r="P14" s="59">
        <v>1.2</v>
      </c>
      <c r="Q14" s="59">
        <v>4.7763200000000001</v>
      </c>
      <c r="R14" s="59">
        <v>4.4000000000000004</v>
      </c>
      <c r="S14" s="59">
        <v>0.3</v>
      </c>
      <c r="T14" s="59">
        <v>2.5000000000000001E-2</v>
      </c>
      <c r="U14" s="59">
        <v>0</v>
      </c>
      <c r="V14" s="59">
        <v>4.6958000000000002</v>
      </c>
      <c r="W14" s="59">
        <v>0</v>
      </c>
      <c r="X14" s="59">
        <v>0</v>
      </c>
      <c r="Y14" s="59">
        <f t="shared" si="3"/>
        <v>4.7250000000000005</v>
      </c>
      <c r="Z14" s="59">
        <v>1.7597799999999999</v>
      </c>
      <c r="AA14" s="60">
        <v>164.89</v>
      </c>
      <c r="AB14" s="59">
        <v>9.65</v>
      </c>
      <c r="AC14" s="59">
        <v>1.0493399999999999</v>
      </c>
      <c r="AD14" s="59">
        <v>994.62</v>
      </c>
      <c r="AE14" s="59">
        <v>6.1496890000000004</v>
      </c>
      <c r="AF14" s="59">
        <v>4</v>
      </c>
      <c r="AG14" s="59">
        <v>2.4732000000000001E-2</v>
      </c>
      <c r="AH14" s="59">
        <v>8.3699999999999992</v>
      </c>
      <c r="AI14" s="59">
        <v>5.1750999999999998E-2</v>
      </c>
      <c r="AJ14" s="1"/>
      <c r="AK14" s="1">
        <f t="shared" si="4"/>
        <v>4.8250000000000002</v>
      </c>
      <c r="AL14" s="1">
        <f t="shared" si="0"/>
        <v>5437.5538050000005</v>
      </c>
      <c r="AM14" s="1">
        <f t="shared" si="1"/>
        <v>4.7250000000000005</v>
      </c>
      <c r="AN14" s="1">
        <f t="shared" si="2"/>
        <v>4.7250000000000005</v>
      </c>
      <c r="AO14" s="2"/>
      <c r="AP14" s="3"/>
      <c r="AQ14" s="3"/>
      <c r="AR14" s="3"/>
      <c r="AS14" s="3"/>
    </row>
    <row r="15" spans="1:45" s="4" customFormat="1" ht="23.25">
      <c r="A15" s="8" t="s">
        <v>50</v>
      </c>
      <c r="B15" s="8">
        <v>632</v>
      </c>
      <c r="C15" s="23">
        <v>2396</v>
      </c>
      <c r="D15" s="8">
        <v>102</v>
      </c>
      <c r="E15" s="8" t="s">
        <v>62</v>
      </c>
      <c r="F15" s="9">
        <v>10000</v>
      </c>
      <c r="G15" s="9">
        <v>48886</v>
      </c>
      <c r="H15" s="36">
        <v>38.886000000000003</v>
      </c>
      <c r="I15" s="14">
        <v>2</v>
      </c>
      <c r="J15" s="8" t="s">
        <v>130</v>
      </c>
      <c r="K15" s="12">
        <v>42143</v>
      </c>
      <c r="L15" s="13" t="s">
        <v>111</v>
      </c>
      <c r="M15" s="59">
        <v>27.8</v>
      </c>
      <c r="N15" s="59">
        <v>6.3</v>
      </c>
      <c r="O15" s="59">
        <v>2.4750000000000001</v>
      </c>
      <c r="P15" s="59">
        <v>2.0750000000000002</v>
      </c>
      <c r="Q15" s="59">
        <v>2.3698999999999999</v>
      </c>
      <c r="R15" s="59">
        <v>33.475000000000001</v>
      </c>
      <c r="S15" s="59">
        <v>3</v>
      </c>
      <c r="T15" s="59">
        <v>1</v>
      </c>
      <c r="U15" s="59">
        <v>1.175</v>
      </c>
      <c r="V15" s="59">
        <v>4.0177899999999998</v>
      </c>
      <c r="W15" s="59">
        <v>0</v>
      </c>
      <c r="X15" s="59">
        <v>0</v>
      </c>
      <c r="Y15" s="59">
        <f t="shared" si="3"/>
        <v>38.650000000000006</v>
      </c>
      <c r="Z15" s="59">
        <v>1.4574199999999999</v>
      </c>
      <c r="AA15" s="60">
        <v>0</v>
      </c>
      <c r="AB15" s="59">
        <v>13.66</v>
      </c>
      <c r="AC15" s="59">
        <v>5.0179999999999999E-3</v>
      </c>
      <c r="AD15" s="59">
        <v>292.39999999999998</v>
      </c>
      <c r="AE15" s="59">
        <v>0.21484</v>
      </c>
      <c r="AF15" s="59">
        <v>0</v>
      </c>
      <c r="AG15" s="59">
        <v>0</v>
      </c>
      <c r="AH15" s="59">
        <v>18.27</v>
      </c>
      <c r="AI15" s="59">
        <v>1.3424E-2</v>
      </c>
      <c r="AJ15" s="1"/>
      <c r="AK15" s="1">
        <f t="shared" si="4"/>
        <v>6.83</v>
      </c>
      <c r="AL15" s="1">
        <f t="shared" si="0"/>
        <v>12346.304999999998</v>
      </c>
      <c r="AM15" s="1">
        <f t="shared" si="1"/>
        <v>38.650000000000006</v>
      </c>
      <c r="AN15" s="1">
        <f t="shared" si="2"/>
        <v>38.65</v>
      </c>
      <c r="AO15" s="2"/>
      <c r="AP15" s="3"/>
      <c r="AQ15" s="3"/>
      <c r="AR15" s="3"/>
      <c r="AS15" s="3"/>
    </row>
    <row r="16" spans="1:45" s="4" customFormat="1" ht="23.25">
      <c r="A16" s="8" t="s">
        <v>50</v>
      </c>
      <c r="B16" s="8">
        <v>632</v>
      </c>
      <c r="C16" s="23">
        <v>2461</v>
      </c>
      <c r="D16" s="8">
        <v>100</v>
      </c>
      <c r="E16" s="8" t="s">
        <v>63</v>
      </c>
      <c r="F16" s="9">
        <v>0</v>
      </c>
      <c r="G16" s="9">
        <v>1174</v>
      </c>
      <c r="H16" s="36">
        <v>1.1739999999999999</v>
      </c>
      <c r="I16" s="14">
        <v>2</v>
      </c>
      <c r="J16" s="8" t="s">
        <v>130</v>
      </c>
      <c r="K16" s="12">
        <v>42143</v>
      </c>
      <c r="L16" s="13" t="s">
        <v>111</v>
      </c>
      <c r="M16" s="59">
        <v>7.4999999999999997E-2</v>
      </c>
      <c r="N16" s="59">
        <v>0.45</v>
      </c>
      <c r="O16" s="59">
        <v>0.45</v>
      </c>
      <c r="P16" s="59">
        <v>0.17499999999999999</v>
      </c>
      <c r="Q16" s="59">
        <v>4.23217</v>
      </c>
      <c r="R16" s="59">
        <v>1.1499999999999999</v>
      </c>
      <c r="S16" s="59">
        <v>0</v>
      </c>
      <c r="T16" s="59">
        <v>0</v>
      </c>
      <c r="U16" s="59">
        <v>0</v>
      </c>
      <c r="V16" s="59">
        <v>3.87296</v>
      </c>
      <c r="W16" s="59">
        <v>0</v>
      </c>
      <c r="X16" s="59">
        <v>0</v>
      </c>
      <c r="Y16" s="59">
        <f t="shared" si="3"/>
        <v>1.1500000000000001</v>
      </c>
      <c r="Z16" s="59">
        <v>1.2904599999999999</v>
      </c>
      <c r="AA16" s="60">
        <v>0</v>
      </c>
      <c r="AB16" s="59">
        <v>1.43</v>
      </c>
      <c r="AC16" s="59">
        <v>1.7401E-2</v>
      </c>
      <c r="AD16" s="59">
        <v>18.21</v>
      </c>
      <c r="AE16" s="59">
        <v>0.44317400000000001</v>
      </c>
      <c r="AF16" s="59">
        <v>0</v>
      </c>
      <c r="AG16" s="59">
        <v>0</v>
      </c>
      <c r="AH16" s="59">
        <v>0</v>
      </c>
      <c r="AI16" s="59">
        <v>0</v>
      </c>
      <c r="AJ16" s="1"/>
      <c r="AK16" s="1">
        <f t="shared" si="4"/>
        <v>0.71499999999999997</v>
      </c>
      <c r="AL16" s="1">
        <f t="shared" si="0"/>
        <v>22.217949999999998</v>
      </c>
      <c r="AM16" s="1">
        <f t="shared" si="1"/>
        <v>1.1500000000000001</v>
      </c>
      <c r="AN16" s="1">
        <f t="shared" si="2"/>
        <v>1.1499999999999999</v>
      </c>
      <c r="AO16" s="2"/>
      <c r="AP16" s="3"/>
      <c r="AQ16" s="3"/>
      <c r="AR16" s="3"/>
      <c r="AS16" s="3"/>
    </row>
    <row r="17" spans="1:40" ht="23.25">
      <c r="A17" s="15"/>
      <c r="B17" s="15"/>
      <c r="C17" s="15"/>
      <c r="D17" s="15"/>
      <c r="E17" s="107"/>
      <c r="F17" s="145" t="s">
        <v>107</v>
      </c>
      <c r="G17" s="145"/>
      <c r="H17" s="111">
        <f>SUM(H4:H16)</f>
        <v>291.06200000000001</v>
      </c>
      <c r="I17" s="105"/>
      <c r="J17" s="105"/>
      <c r="K17" s="105"/>
      <c r="L17" s="105"/>
      <c r="M17" s="103">
        <f t="shared" ref="M17:P17" si="5">SUM(M4:M16)</f>
        <v>185.33199999999999</v>
      </c>
      <c r="N17" s="103">
        <f t="shared" si="5"/>
        <v>59.868999999999993</v>
      </c>
      <c r="O17" s="103">
        <f t="shared" si="5"/>
        <v>25.815000000000001</v>
      </c>
      <c r="P17" s="103">
        <f t="shared" si="5"/>
        <v>18.598000000000003</v>
      </c>
      <c r="Q17" s="103" t="s">
        <v>108</v>
      </c>
      <c r="R17" s="103">
        <f t="shared" ref="R17:U17" si="6">SUM(R4:R16)</f>
        <v>275.14600000000002</v>
      </c>
      <c r="S17" s="103">
        <f t="shared" si="6"/>
        <v>10.128</v>
      </c>
      <c r="T17" s="103">
        <f t="shared" si="6"/>
        <v>2.8019999999999996</v>
      </c>
      <c r="U17" s="103">
        <f t="shared" si="6"/>
        <v>1.538</v>
      </c>
      <c r="V17" s="103" t="s">
        <v>108</v>
      </c>
      <c r="W17" s="106">
        <f t="shared" ref="W17:X17" si="7">SUM(W4:W16)</f>
        <v>2.5000000000000001E-2</v>
      </c>
      <c r="X17" s="106">
        <f t="shared" si="7"/>
        <v>0</v>
      </c>
      <c r="Y17" s="106">
        <v>290.16000000000003</v>
      </c>
      <c r="Z17" s="106" t="s">
        <v>108</v>
      </c>
      <c r="AA17" s="106">
        <f t="shared" ref="AA17:AB17" si="8">SUM(AA4:AA16)</f>
        <v>728.23</v>
      </c>
      <c r="AB17" s="106">
        <f t="shared" si="8"/>
        <v>324.65000000000003</v>
      </c>
      <c r="AC17" s="106" t="s">
        <v>108</v>
      </c>
      <c r="AD17" s="106">
        <f>SUM(AD4:AD16)</f>
        <v>12359.08</v>
      </c>
      <c r="AE17" s="106" t="s">
        <v>108</v>
      </c>
      <c r="AF17" s="106">
        <f>SUM(AF4:AF16)</f>
        <v>18.939999999999998</v>
      </c>
      <c r="AG17" s="106" t="s">
        <v>108</v>
      </c>
      <c r="AH17" s="106">
        <f>SUM(AH4:AH16)</f>
        <v>2035.63</v>
      </c>
      <c r="AI17" s="106" t="s">
        <v>108</v>
      </c>
      <c r="AK17" s="45"/>
      <c r="AL17" s="1">
        <f>SUM(AL4:AL16)/H17</f>
        <v>1550.9747405535588</v>
      </c>
      <c r="AM17" s="25">
        <f>SUM(AM4:AM16)</f>
        <v>289.61399999999998</v>
      </c>
      <c r="AN17" s="25">
        <f>SUM(AN4:AN16)</f>
        <v>289.61399999999998</v>
      </c>
    </row>
    <row r="18" spans="1:40" ht="23.25">
      <c r="A18" s="15"/>
      <c r="B18" s="15"/>
      <c r="C18" s="15"/>
      <c r="D18" s="15"/>
      <c r="E18" s="107"/>
      <c r="F18" s="145" t="s">
        <v>109</v>
      </c>
      <c r="G18" s="145"/>
      <c r="H18" s="105"/>
      <c r="I18" s="105"/>
      <c r="J18" s="105"/>
      <c r="K18" s="105"/>
      <c r="L18" s="105"/>
      <c r="M18" s="103" t="s">
        <v>108</v>
      </c>
      <c r="N18" s="103" t="s">
        <v>108</v>
      </c>
      <c r="O18" s="103" t="s">
        <v>108</v>
      </c>
      <c r="P18" s="103" t="s">
        <v>108</v>
      </c>
      <c r="Q18" s="103">
        <f>SUMPRODUCT(Q4:Q16,H4:H16)/H17</f>
        <v>2.9285479607094023</v>
      </c>
      <c r="R18" s="103" t="s">
        <v>108</v>
      </c>
      <c r="S18" s="103" t="s">
        <v>108</v>
      </c>
      <c r="T18" s="103" t="s">
        <v>108</v>
      </c>
      <c r="U18" s="103" t="s">
        <v>108</v>
      </c>
      <c r="V18" s="103">
        <f>SUMPRODUCT(V4:V16,H4:H16)/H17</f>
        <v>4.06587451680398</v>
      </c>
      <c r="W18" s="106" t="s">
        <v>108</v>
      </c>
      <c r="X18" s="106" t="s">
        <v>108</v>
      </c>
      <c r="Y18" s="106" t="s">
        <v>108</v>
      </c>
      <c r="Z18" s="106">
        <f>SUMPRODUCT(Z4:Z16,H4:H16)/H17</f>
        <v>1.5856034135682431</v>
      </c>
      <c r="AA18" s="106" t="s">
        <v>108</v>
      </c>
      <c r="AB18" s="106" t="s">
        <v>108</v>
      </c>
      <c r="AC18" s="106">
        <f>SUMPRODUCT(AC4:AC16,H4:H16)/H17</f>
        <v>8.741922195271111E-2</v>
      </c>
      <c r="AD18" s="106" t="s">
        <v>108</v>
      </c>
      <c r="AE18" s="106">
        <f>SUMPRODUCT(AE4:AE16,H4:H16)/H17</f>
        <v>1.2132003947097181</v>
      </c>
      <c r="AF18" s="106" t="s">
        <v>108</v>
      </c>
      <c r="AG18" s="106">
        <f>SUMPRODUCT(AG4:AG16,H4:H16)/H17</f>
        <v>1.8592855542805312E-3</v>
      </c>
      <c r="AH18" s="106" t="s">
        <v>108</v>
      </c>
      <c r="AI18" s="106">
        <f>SUMPRODUCT(AI4:AI16,H4:H16)/H17</f>
        <v>0.19982289737925255</v>
      </c>
      <c r="AK18" s="45"/>
      <c r="AM18" s="1">
        <f>((AM17-H17)/H17)*100</f>
        <v>-0.4974885076032034</v>
      </c>
      <c r="AN18" s="1">
        <f>((AN17-H17)/H17)*100</f>
        <v>-0.4974885076032034</v>
      </c>
    </row>
    <row r="19" spans="1:40"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</row>
  </sheetData>
  <mergeCells count="30">
    <mergeCell ref="A1:E1"/>
    <mergeCell ref="G2:G3"/>
    <mergeCell ref="H2:H3"/>
    <mergeCell ref="F17:G17"/>
    <mergeCell ref="F18:G18"/>
    <mergeCell ref="F2:F3"/>
    <mergeCell ref="A2:A3"/>
    <mergeCell ref="B2:B3"/>
    <mergeCell ref="C2:C3"/>
    <mergeCell ref="D2:D3"/>
    <mergeCell ref="E2:E3"/>
    <mergeCell ref="AG2:AG3"/>
    <mergeCell ref="AI2:AI3"/>
    <mergeCell ref="L2:L3"/>
    <mergeCell ref="AF2:AF3"/>
    <mergeCell ref="AD2:AD3"/>
    <mergeCell ref="W2:Y2"/>
    <mergeCell ref="AE2:AE3"/>
    <mergeCell ref="R2:U2"/>
    <mergeCell ref="Z2:Z3"/>
    <mergeCell ref="AA2:AA3"/>
    <mergeCell ref="AB2:AB3"/>
    <mergeCell ref="AC2:AC3"/>
    <mergeCell ref="AH2:AH3"/>
    <mergeCell ref="V2:V3"/>
    <mergeCell ref="I2:I3"/>
    <mergeCell ref="J2:J3"/>
    <mergeCell ref="K2:K3"/>
    <mergeCell ref="M2:P2"/>
    <mergeCell ref="Q2:Q3"/>
  </mergeCells>
  <printOptions horizontalCentered="1"/>
  <pageMargins left="0.63437500000000002" right="0.25" top="0.75" bottom="0.75" header="0.3" footer="0.3"/>
  <pageSetup paperSize="8" scale="34" fitToHeight="0" orientation="landscape" r:id="rId1"/>
  <colBreaks count="1" manualBreakCount="1"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"/>
  <sheetViews>
    <sheetView view="pageLayout" topLeftCell="A10" zoomScaleNormal="50" workbookViewId="0">
      <selection activeCell="AH9" sqref="AH9"/>
    </sheetView>
  </sheetViews>
  <sheetFormatPr defaultRowHeight="14.25"/>
  <cols>
    <col min="1" max="1" width="28.375" customWidth="1"/>
    <col min="5" max="5" width="25.25" bestFit="1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9.5" customWidth="1"/>
    <col min="34" max="34" width="11.75" style="45" customWidth="1"/>
    <col min="35" max="35" width="9" customWidth="1"/>
    <col min="37" max="37" width="10.375" bestFit="1" customWidth="1"/>
    <col min="38" max="38" width="14.75" bestFit="1" customWidth="1"/>
    <col min="39" max="40" width="9.375" bestFit="1" customWidth="1"/>
  </cols>
  <sheetData>
    <row r="1" spans="1:45" ht="23.25">
      <c r="A1" s="144" t="s">
        <v>127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45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156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167</v>
      </c>
      <c r="AH2" s="138" t="s">
        <v>160</v>
      </c>
      <c r="AI2" s="138" t="s">
        <v>161</v>
      </c>
      <c r="AK2" s="45"/>
    </row>
    <row r="3" spans="1:45" ht="46.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K3" s="45"/>
    </row>
    <row r="4" spans="1:45" s="4" customFormat="1" ht="23.25">
      <c r="A4" s="8" t="s">
        <v>64</v>
      </c>
      <c r="B4" s="8">
        <v>634</v>
      </c>
      <c r="C4" s="21">
        <v>202</v>
      </c>
      <c r="D4" s="8">
        <v>702</v>
      </c>
      <c r="E4" s="8" t="s">
        <v>65</v>
      </c>
      <c r="F4" s="9">
        <v>345000</v>
      </c>
      <c r="G4" s="9">
        <v>367000</v>
      </c>
      <c r="H4" s="36">
        <v>22</v>
      </c>
      <c r="I4" s="16">
        <v>2</v>
      </c>
      <c r="J4" s="8" t="s">
        <v>130</v>
      </c>
      <c r="K4" s="12">
        <v>42145</v>
      </c>
      <c r="L4" s="13" t="s">
        <v>111</v>
      </c>
      <c r="M4" s="59">
        <v>7.7249999999999996</v>
      </c>
      <c r="N4" s="59">
        <v>7.9749999999999996</v>
      </c>
      <c r="O4" s="59">
        <v>4.4000000000000004</v>
      </c>
      <c r="P4" s="59">
        <v>2</v>
      </c>
      <c r="Q4" s="59">
        <v>3.1817099999999998</v>
      </c>
      <c r="R4" s="59">
        <v>19.95</v>
      </c>
      <c r="S4" s="59">
        <v>1.55</v>
      </c>
      <c r="T4" s="59">
        <v>0.32500000000000001</v>
      </c>
      <c r="U4" s="59">
        <v>0.27500000000000002</v>
      </c>
      <c r="V4" s="59">
        <v>4.4657600000000004</v>
      </c>
      <c r="W4" s="59">
        <v>0</v>
      </c>
      <c r="X4" s="59">
        <v>0</v>
      </c>
      <c r="Y4" s="59">
        <f>M4+N4+O4+P4</f>
        <v>22.1</v>
      </c>
      <c r="Z4" s="59">
        <v>1.5657799999999999</v>
      </c>
      <c r="AA4" s="60">
        <v>252.84</v>
      </c>
      <c r="AB4" s="59">
        <v>270.57</v>
      </c>
      <c r="AC4" s="59">
        <v>0.50405999999999995</v>
      </c>
      <c r="AD4" s="59">
        <v>7.79</v>
      </c>
      <c r="AE4" s="59">
        <v>1.0120000000000001E-2</v>
      </c>
      <c r="AF4" s="59">
        <v>295.91000000000003</v>
      </c>
      <c r="AG4" s="59">
        <v>0.384299</v>
      </c>
      <c r="AH4" s="59">
        <v>0.2</v>
      </c>
      <c r="AI4" s="59">
        <v>2.5999999999999998E-4</v>
      </c>
      <c r="AJ4" s="1"/>
      <c r="AK4" s="1">
        <f>AB4*0.5</f>
        <v>135.285</v>
      </c>
      <c r="AL4" s="1">
        <f t="shared" ref="AL4:AL20" si="0">(AA4+AD4+AF4+AH4+AK4)*H4</f>
        <v>15224.55</v>
      </c>
      <c r="AM4" s="1">
        <f t="shared" ref="AM4:AM20" si="1">SUM(M4:P4)</f>
        <v>22.1</v>
      </c>
      <c r="AN4" s="1">
        <f t="shared" ref="AN4:AN20" si="2">SUM(R4:U4)</f>
        <v>22.099999999999998</v>
      </c>
      <c r="AO4" s="2"/>
      <c r="AP4" s="3"/>
      <c r="AQ4" s="3"/>
      <c r="AR4" s="3"/>
      <c r="AS4" s="3"/>
    </row>
    <row r="5" spans="1:45" s="4" customFormat="1" ht="23.25">
      <c r="A5" s="8" t="s">
        <v>64</v>
      </c>
      <c r="B5" s="8">
        <v>634</v>
      </c>
      <c r="C5" s="20">
        <v>2050</v>
      </c>
      <c r="D5" s="8">
        <v>201</v>
      </c>
      <c r="E5" s="8" t="s">
        <v>66</v>
      </c>
      <c r="F5" s="9">
        <v>45948</v>
      </c>
      <c r="G5" s="9">
        <v>77923</v>
      </c>
      <c r="H5" s="36">
        <v>31.975000000000001</v>
      </c>
      <c r="I5" s="16">
        <v>2</v>
      </c>
      <c r="J5" s="8" t="s">
        <v>130</v>
      </c>
      <c r="K5" s="12">
        <v>42145</v>
      </c>
      <c r="L5" s="13" t="s">
        <v>111</v>
      </c>
      <c r="M5" s="59">
        <v>15.925000000000001</v>
      </c>
      <c r="N5" s="59">
        <v>9.75</v>
      </c>
      <c r="O5" s="59">
        <v>4.5750000000000002</v>
      </c>
      <c r="P5" s="59">
        <v>1.85</v>
      </c>
      <c r="Q5" s="59">
        <v>3.1419999999999999</v>
      </c>
      <c r="R5" s="59">
        <v>28.65</v>
      </c>
      <c r="S5" s="59">
        <v>2.65</v>
      </c>
      <c r="T5" s="59">
        <v>0.52500000000000002</v>
      </c>
      <c r="U5" s="59">
        <v>0.27500000000000002</v>
      </c>
      <c r="V5" s="59">
        <v>7.3710000000000004</v>
      </c>
      <c r="W5" s="59">
        <v>0</v>
      </c>
      <c r="X5" s="59">
        <v>0</v>
      </c>
      <c r="Y5" s="59">
        <f t="shared" ref="Y5:Y20" si="3">M5+N5+O5+P5</f>
        <v>32.1</v>
      </c>
      <c r="Z5" s="59">
        <v>1.3660000000000001</v>
      </c>
      <c r="AA5" s="60">
        <v>70.569999999999993</v>
      </c>
      <c r="AB5" s="59">
        <v>48.34</v>
      </c>
      <c r="AC5" s="59">
        <v>8.4659999999999999E-2</v>
      </c>
      <c r="AD5" s="59">
        <v>0.41</v>
      </c>
      <c r="AE5" s="59">
        <v>3.6999999999999999E-4</v>
      </c>
      <c r="AF5" s="59">
        <v>553.17999999999995</v>
      </c>
      <c r="AG5" s="59">
        <v>0.49429699999999999</v>
      </c>
      <c r="AH5" s="59">
        <v>0</v>
      </c>
      <c r="AI5" s="59">
        <v>0</v>
      </c>
      <c r="AJ5" s="1"/>
      <c r="AK5" s="1">
        <f t="shared" ref="AK5:AK20" si="4">AB5*0.5</f>
        <v>24.17</v>
      </c>
      <c r="AL5" s="1">
        <f t="shared" si="0"/>
        <v>20730.351749999998</v>
      </c>
      <c r="AM5" s="1">
        <f t="shared" si="1"/>
        <v>32.1</v>
      </c>
      <c r="AN5" s="1">
        <f t="shared" si="2"/>
        <v>32.099999999999994</v>
      </c>
      <c r="AO5" s="2"/>
      <c r="AP5" s="3"/>
      <c r="AQ5" s="3"/>
      <c r="AR5" s="3"/>
      <c r="AS5" s="3"/>
    </row>
    <row r="6" spans="1:45" s="4" customFormat="1" ht="23.25">
      <c r="A6" s="8" t="s">
        <v>64</v>
      </c>
      <c r="B6" s="8">
        <v>634</v>
      </c>
      <c r="C6" s="20">
        <v>2050</v>
      </c>
      <c r="D6" s="8">
        <v>202</v>
      </c>
      <c r="E6" s="8" t="s">
        <v>67</v>
      </c>
      <c r="F6" s="9">
        <v>77923</v>
      </c>
      <c r="G6" s="9">
        <v>101069</v>
      </c>
      <c r="H6" s="36">
        <v>23.146000000000001</v>
      </c>
      <c r="I6" s="14">
        <v>2</v>
      </c>
      <c r="J6" s="8" t="s">
        <v>130</v>
      </c>
      <c r="K6" s="12">
        <v>42145</v>
      </c>
      <c r="L6" s="13" t="s">
        <v>111</v>
      </c>
      <c r="M6" s="59">
        <v>13.1</v>
      </c>
      <c r="N6" s="59">
        <v>5.4249999999999998</v>
      </c>
      <c r="O6" s="59">
        <v>2.875</v>
      </c>
      <c r="P6" s="59">
        <v>1.1000000000000001</v>
      </c>
      <c r="Q6" s="59">
        <v>3.1269999999999998</v>
      </c>
      <c r="R6" s="59">
        <v>20.100000000000001</v>
      </c>
      <c r="S6" s="59">
        <v>2.1</v>
      </c>
      <c r="T6" s="59">
        <v>0.2</v>
      </c>
      <c r="U6" s="59">
        <v>0.1</v>
      </c>
      <c r="V6" s="59">
        <v>7.3109999999999999</v>
      </c>
      <c r="W6" s="59">
        <v>0</v>
      </c>
      <c r="X6" s="59">
        <v>0</v>
      </c>
      <c r="Y6" s="59">
        <f t="shared" si="3"/>
        <v>22.5</v>
      </c>
      <c r="Z6" s="59">
        <v>1.6859999999999999</v>
      </c>
      <c r="AA6" s="60">
        <v>23.29</v>
      </c>
      <c r="AB6" s="59">
        <v>15.95</v>
      </c>
      <c r="AC6" s="59">
        <v>3.8589999999999999E-2</v>
      </c>
      <c r="AD6" s="59">
        <v>0.14000000000000001</v>
      </c>
      <c r="AE6" s="59">
        <v>1.6699999999999999E-4</v>
      </c>
      <c r="AF6" s="59">
        <v>182.55</v>
      </c>
      <c r="AG6" s="59">
        <v>0.22534000000000001</v>
      </c>
      <c r="AH6" s="59">
        <v>0</v>
      </c>
      <c r="AI6" s="59">
        <v>0</v>
      </c>
      <c r="AJ6" s="1"/>
      <c r="AK6" s="1">
        <f t="shared" si="4"/>
        <v>7.9749999999999996</v>
      </c>
      <c r="AL6" s="1">
        <f t="shared" si="0"/>
        <v>4952.2024300000003</v>
      </c>
      <c r="AM6" s="1">
        <f t="shared" si="1"/>
        <v>22.5</v>
      </c>
      <c r="AN6" s="1">
        <f t="shared" si="2"/>
        <v>22.500000000000004</v>
      </c>
      <c r="AO6" s="2"/>
      <c r="AP6" s="3"/>
      <c r="AQ6" s="3"/>
      <c r="AR6" s="3"/>
      <c r="AS6" s="3"/>
    </row>
    <row r="7" spans="1:45" s="4" customFormat="1" ht="23.25">
      <c r="A7" s="8" t="s">
        <v>64</v>
      </c>
      <c r="B7" s="8">
        <v>634</v>
      </c>
      <c r="C7" s="20">
        <v>2112</v>
      </c>
      <c r="D7" s="8">
        <v>101</v>
      </c>
      <c r="E7" s="8" t="s">
        <v>68</v>
      </c>
      <c r="F7" s="9">
        <v>0</v>
      </c>
      <c r="G7" s="9">
        <v>16000</v>
      </c>
      <c r="H7" s="36">
        <v>16</v>
      </c>
      <c r="I7" s="14">
        <v>2</v>
      </c>
      <c r="J7" s="8" t="s">
        <v>130</v>
      </c>
      <c r="K7" s="12">
        <v>42145</v>
      </c>
      <c r="L7" s="13" t="s">
        <v>111</v>
      </c>
      <c r="M7" s="59">
        <v>9.125</v>
      </c>
      <c r="N7" s="59">
        <v>4.3250000000000002</v>
      </c>
      <c r="O7" s="59">
        <v>2.0499999999999998</v>
      </c>
      <c r="P7" s="59">
        <v>0.45</v>
      </c>
      <c r="Q7" s="59">
        <v>2.6013299999999999</v>
      </c>
      <c r="R7" s="59">
        <v>15.65</v>
      </c>
      <c r="S7" s="59">
        <v>0.15</v>
      </c>
      <c r="T7" s="59">
        <v>7.4999999999999997E-2</v>
      </c>
      <c r="U7" s="59">
        <v>7.4999999999999997E-2</v>
      </c>
      <c r="V7" s="59">
        <v>4.6623599999999996</v>
      </c>
      <c r="W7" s="59">
        <v>0</v>
      </c>
      <c r="X7" s="59">
        <v>0</v>
      </c>
      <c r="Y7" s="59">
        <f t="shared" si="3"/>
        <v>15.95</v>
      </c>
      <c r="Z7" s="59">
        <v>1.91334</v>
      </c>
      <c r="AA7" s="60">
        <v>95.77</v>
      </c>
      <c r="AB7" s="59">
        <v>6.9</v>
      </c>
      <c r="AC7" s="59">
        <v>0.17718</v>
      </c>
      <c r="AD7" s="59">
        <v>0</v>
      </c>
      <c r="AE7" s="59">
        <v>0</v>
      </c>
      <c r="AF7" s="59">
        <v>1914.34</v>
      </c>
      <c r="AG7" s="59">
        <v>3.4184640000000002</v>
      </c>
      <c r="AH7" s="59">
        <v>0.63</v>
      </c>
      <c r="AI7" s="59">
        <v>1.1299999999999999E-3</v>
      </c>
      <c r="AJ7" s="1"/>
      <c r="AK7" s="1">
        <f t="shared" si="4"/>
        <v>3.45</v>
      </c>
      <c r="AL7" s="1">
        <f t="shared" si="0"/>
        <v>32227.040000000001</v>
      </c>
      <c r="AM7" s="1">
        <f t="shared" si="1"/>
        <v>15.95</v>
      </c>
      <c r="AN7" s="1">
        <f t="shared" si="2"/>
        <v>15.95</v>
      </c>
      <c r="AO7" s="2"/>
      <c r="AP7" s="3"/>
      <c r="AQ7" s="3"/>
      <c r="AR7" s="3"/>
      <c r="AS7" s="3"/>
    </row>
    <row r="8" spans="1:45" s="4" customFormat="1" ht="23.25">
      <c r="A8" s="8" t="s">
        <v>64</v>
      </c>
      <c r="B8" s="8">
        <v>634</v>
      </c>
      <c r="C8" s="20">
        <v>2112</v>
      </c>
      <c r="D8" s="8">
        <v>102</v>
      </c>
      <c r="E8" s="8" t="s">
        <v>69</v>
      </c>
      <c r="F8" s="9">
        <v>16000</v>
      </c>
      <c r="G8" s="9">
        <v>76174</v>
      </c>
      <c r="H8" s="36">
        <v>60.173999999999999</v>
      </c>
      <c r="I8" s="14">
        <v>2</v>
      </c>
      <c r="J8" s="8" t="s">
        <v>130</v>
      </c>
      <c r="K8" s="12">
        <v>42145</v>
      </c>
      <c r="L8" s="13" t="s">
        <v>111</v>
      </c>
      <c r="M8" s="59">
        <v>23.074999999999999</v>
      </c>
      <c r="N8" s="59">
        <v>20.625</v>
      </c>
      <c r="O8" s="59">
        <v>10.625</v>
      </c>
      <c r="P8" s="59">
        <v>5.4749999999999996</v>
      </c>
      <c r="Q8" s="59">
        <v>3.1206700000000001</v>
      </c>
      <c r="R8" s="59">
        <v>57.575000000000003</v>
      </c>
      <c r="S8" s="59">
        <v>1.95</v>
      </c>
      <c r="T8" s="59">
        <v>0.2</v>
      </c>
      <c r="U8" s="59">
        <v>7.4999999999999997E-2</v>
      </c>
      <c r="V8" s="59">
        <v>4.7646600000000001</v>
      </c>
      <c r="W8" s="59">
        <v>0</v>
      </c>
      <c r="X8" s="59">
        <v>0</v>
      </c>
      <c r="Y8" s="59">
        <f t="shared" si="3"/>
        <v>59.800000000000004</v>
      </c>
      <c r="Z8" s="59">
        <v>1.8781099999999999</v>
      </c>
      <c r="AA8" s="60">
        <v>0</v>
      </c>
      <c r="AB8" s="59">
        <v>0</v>
      </c>
      <c r="AC8" s="59">
        <v>0</v>
      </c>
      <c r="AD8" s="59">
        <v>0</v>
      </c>
      <c r="AE8" s="59">
        <v>0</v>
      </c>
      <c r="AF8" s="59">
        <v>1826.84</v>
      </c>
      <c r="AG8" s="59">
        <v>0.86740799999999996</v>
      </c>
      <c r="AH8" s="59">
        <v>0</v>
      </c>
      <c r="AI8" s="59">
        <v>0</v>
      </c>
      <c r="AJ8" s="1"/>
      <c r="AK8" s="1">
        <f t="shared" si="4"/>
        <v>0</v>
      </c>
      <c r="AL8" s="1">
        <f t="shared" si="0"/>
        <v>109928.27016</v>
      </c>
      <c r="AM8" s="1">
        <f t="shared" si="1"/>
        <v>59.800000000000004</v>
      </c>
      <c r="AN8" s="1">
        <f t="shared" si="2"/>
        <v>59.800000000000011</v>
      </c>
      <c r="AO8" s="2"/>
      <c r="AP8" s="3"/>
      <c r="AQ8" s="3"/>
      <c r="AR8" s="3"/>
      <c r="AS8" s="3"/>
    </row>
    <row r="9" spans="1:45" s="4" customFormat="1" ht="23.25">
      <c r="A9" s="8" t="s">
        <v>64</v>
      </c>
      <c r="B9" s="8">
        <v>634</v>
      </c>
      <c r="C9" s="23">
        <v>2134</v>
      </c>
      <c r="D9" s="8">
        <v>103</v>
      </c>
      <c r="E9" s="8" t="s">
        <v>70</v>
      </c>
      <c r="F9" s="9">
        <v>79725</v>
      </c>
      <c r="G9" s="9">
        <v>43925</v>
      </c>
      <c r="H9" s="36">
        <v>35.799999999999997</v>
      </c>
      <c r="I9" s="14">
        <v>2</v>
      </c>
      <c r="J9" s="79" t="s">
        <v>11</v>
      </c>
      <c r="K9" s="47">
        <v>42145</v>
      </c>
      <c r="L9" s="13" t="s">
        <v>111</v>
      </c>
      <c r="M9" s="59">
        <v>23.324999999999999</v>
      </c>
      <c r="N9" s="59">
        <v>8.5</v>
      </c>
      <c r="O9" s="59">
        <v>2.8</v>
      </c>
      <c r="P9" s="59">
        <v>1.2749999999999999</v>
      </c>
      <c r="Q9" s="59">
        <v>2.92</v>
      </c>
      <c r="R9" s="59">
        <v>33.424999999999997</v>
      </c>
      <c r="S9" s="59">
        <v>1.7749999999999999</v>
      </c>
      <c r="T9" s="59">
        <v>0.375</v>
      </c>
      <c r="U9" s="59">
        <v>0.32500000000000001</v>
      </c>
      <c r="V9" s="59">
        <v>5.8</v>
      </c>
      <c r="W9" s="59">
        <v>0</v>
      </c>
      <c r="X9" s="59">
        <v>0</v>
      </c>
      <c r="Y9" s="59">
        <f t="shared" si="3"/>
        <v>35.9</v>
      </c>
      <c r="Z9" s="59">
        <v>1.2749999999999999</v>
      </c>
      <c r="AA9" s="60">
        <v>141.24</v>
      </c>
      <c r="AB9" s="59">
        <v>22.8</v>
      </c>
      <c r="AC9" s="59">
        <v>0.1757</v>
      </c>
      <c r="AD9" s="59">
        <v>0</v>
      </c>
      <c r="AE9" s="59">
        <v>0</v>
      </c>
      <c r="AF9" s="59">
        <v>803.87</v>
      </c>
      <c r="AG9" s="59">
        <v>0.92533399999999999</v>
      </c>
      <c r="AH9" s="59">
        <v>0</v>
      </c>
      <c r="AI9" s="59">
        <v>0</v>
      </c>
      <c r="AJ9" s="1"/>
      <c r="AK9" s="1">
        <f t="shared" si="4"/>
        <v>11.4</v>
      </c>
      <c r="AL9" s="1">
        <f t="shared" si="0"/>
        <v>34243.057999999997</v>
      </c>
      <c r="AM9" s="1">
        <f t="shared" si="1"/>
        <v>35.9</v>
      </c>
      <c r="AN9" s="1">
        <f t="shared" si="2"/>
        <v>35.9</v>
      </c>
      <c r="AO9" s="2"/>
      <c r="AP9" s="3"/>
      <c r="AQ9" s="3"/>
      <c r="AR9" s="3"/>
      <c r="AS9" s="3"/>
    </row>
    <row r="10" spans="1:45" s="4" customFormat="1" ht="23.25">
      <c r="A10" s="8" t="s">
        <v>64</v>
      </c>
      <c r="B10" s="8">
        <v>634</v>
      </c>
      <c r="C10" s="23">
        <v>2134</v>
      </c>
      <c r="D10" s="8">
        <v>102</v>
      </c>
      <c r="E10" s="8" t="s">
        <v>71</v>
      </c>
      <c r="F10" s="9">
        <v>43218</v>
      </c>
      <c r="G10" s="9">
        <v>24821</v>
      </c>
      <c r="H10" s="36">
        <v>18.396999999999998</v>
      </c>
      <c r="I10" s="14">
        <v>2</v>
      </c>
      <c r="J10" s="79" t="s">
        <v>11</v>
      </c>
      <c r="K10" s="47">
        <v>42146</v>
      </c>
      <c r="L10" s="13" t="s">
        <v>111</v>
      </c>
      <c r="M10" s="59">
        <v>10.199999999999999</v>
      </c>
      <c r="N10" s="59">
        <v>5.75</v>
      </c>
      <c r="O10" s="59">
        <v>1.8</v>
      </c>
      <c r="P10" s="59">
        <v>1.1499999999999999</v>
      </c>
      <c r="Q10" s="59">
        <v>2.7115999999999998</v>
      </c>
      <c r="R10" s="59">
        <v>17.524999999999999</v>
      </c>
      <c r="S10" s="59">
        <v>1.2250000000000001</v>
      </c>
      <c r="T10" s="59">
        <v>0.125</v>
      </c>
      <c r="U10" s="59">
        <v>2.5000000000000001E-2</v>
      </c>
      <c r="V10" s="59">
        <v>4.4269999999999996</v>
      </c>
      <c r="W10" s="59">
        <v>0</v>
      </c>
      <c r="X10" s="59">
        <v>0</v>
      </c>
      <c r="Y10" s="59">
        <f t="shared" si="3"/>
        <v>18.899999999999999</v>
      </c>
      <c r="Z10" s="59">
        <v>1.526</v>
      </c>
      <c r="AA10" s="60">
        <v>175.76</v>
      </c>
      <c r="AB10" s="59">
        <v>229.57</v>
      </c>
      <c r="AC10" s="59">
        <v>0.45123000000000002</v>
      </c>
      <c r="AD10" s="59">
        <v>0</v>
      </c>
      <c r="AE10" s="59">
        <v>0</v>
      </c>
      <c r="AF10" s="59">
        <v>828.08</v>
      </c>
      <c r="AG10" s="59">
        <v>1.2860480000000001</v>
      </c>
      <c r="AH10" s="59">
        <v>0</v>
      </c>
      <c r="AI10" s="59">
        <v>0</v>
      </c>
      <c r="AJ10" s="1"/>
      <c r="AK10" s="1">
        <f t="shared" si="4"/>
        <v>114.785</v>
      </c>
      <c r="AL10" s="1">
        <f t="shared" si="0"/>
        <v>20579.344125</v>
      </c>
      <c r="AM10" s="1">
        <f t="shared" si="1"/>
        <v>18.899999999999999</v>
      </c>
      <c r="AN10" s="1">
        <f t="shared" si="2"/>
        <v>18.899999999999999</v>
      </c>
      <c r="AO10" s="2"/>
      <c r="AP10" s="3"/>
      <c r="AQ10" s="3"/>
      <c r="AR10" s="3"/>
      <c r="AS10" s="3"/>
    </row>
    <row r="11" spans="1:45" s="4" customFormat="1" ht="23.25" customHeight="1">
      <c r="A11" s="8" t="s">
        <v>64</v>
      </c>
      <c r="B11" s="8">
        <v>634</v>
      </c>
      <c r="C11" s="23">
        <v>2134</v>
      </c>
      <c r="D11" s="8">
        <v>101</v>
      </c>
      <c r="E11" s="8" t="s">
        <v>72</v>
      </c>
      <c r="F11" s="9">
        <v>24821</v>
      </c>
      <c r="G11" s="9">
        <v>0</v>
      </c>
      <c r="H11" s="36">
        <v>24.821000000000002</v>
      </c>
      <c r="I11" s="14">
        <v>2</v>
      </c>
      <c r="J11" s="79" t="s">
        <v>11</v>
      </c>
      <c r="K11" s="47">
        <v>42146</v>
      </c>
      <c r="L11" s="13" t="s">
        <v>111</v>
      </c>
      <c r="M11" s="59">
        <v>10.050000000000001</v>
      </c>
      <c r="N11" s="59">
        <v>7.8250000000000002</v>
      </c>
      <c r="O11" s="59">
        <v>3.8250000000000002</v>
      </c>
      <c r="P11" s="59">
        <v>3.15</v>
      </c>
      <c r="Q11" s="59">
        <v>4.5759999999999996</v>
      </c>
      <c r="R11" s="59">
        <v>21.425000000000001</v>
      </c>
      <c r="S11" s="59">
        <v>2.375</v>
      </c>
      <c r="T11" s="59">
        <v>0.8</v>
      </c>
      <c r="U11" s="59">
        <v>0.25</v>
      </c>
      <c r="V11" s="59">
        <v>7.851</v>
      </c>
      <c r="W11" s="59">
        <v>0</v>
      </c>
      <c r="X11" s="59">
        <v>0</v>
      </c>
      <c r="Y11" s="59">
        <f t="shared" si="3"/>
        <v>24.849999999999998</v>
      </c>
      <c r="Z11" s="59">
        <v>1.5247999999999999</v>
      </c>
      <c r="AA11" s="60">
        <v>0</v>
      </c>
      <c r="AB11" s="59">
        <v>51.2</v>
      </c>
      <c r="AC11" s="59">
        <v>2.044E-2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1"/>
      <c r="AK11" s="1">
        <f t="shared" si="4"/>
        <v>25.6</v>
      </c>
      <c r="AL11" s="1">
        <f t="shared" si="0"/>
        <v>635.41760000000011</v>
      </c>
      <c r="AM11" s="1">
        <f t="shared" si="1"/>
        <v>24.849999999999998</v>
      </c>
      <c r="AN11" s="1">
        <f t="shared" si="2"/>
        <v>24.85</v>
      </c>
      <c r="AO11" s="2"/>
      <c r="AP11" s="3"/>
      <c r="AQ11" s="3"/>
      <c r="AR11" s="3"/>
      <c r="AS11" s="3"/>
    </row>
    <row r="12" spans="1:45" s="4" customFormat="1" ht="23.25">
      <c r="A12" s="8" t="s">
        <v>64</v>
      </c>
      <c r="B12" s="8">
        <v>634</v>
      </c>
      <c r="C12" s="23">
        <v>2135</v>
      </c>
      <c r="D12" s="8">
        <v>100</v>
      </c>
      <c r="E12" s="8" t="s">
        <v>73</v>
      </c>
      <c r="F12" s="9">
        <v>37491</v>
      </c>
      <c r="G12" s="9">
        <v>0</v>
      </c>
      <c r="H12" s="36">
        <v>37.491</v>
      </c>
      <c r="I12" s="14">
        <v>2</v>
      </c>
      <c r="J12" s="79" t="s">
        <v>11</v>
      </c>
      <c r="K12" s="47">
        <v>42145</v>
      </c>
      <c r="L12" s="13" t="s">
        <v>111</v>
      </c>
      <c r="M12" s="59">
        <v>25.8</v>
      </c>
      <c r="N12" s="59">
        <v>6.7</v>
      </c>
      <c r="O12" s="59">
        <v>2.4</v>
      </c>
      <c r="P12" s="59">
        <v>2.4750000000000001</v>
      </c>
      <c r="Q12" s="59">
        <v>3.835</v>
      </c>
      <c r="R12" s="59">
        <v>36.35</v>
      </c>
      <c r="S12" s="59">
        <v>0.82499999999999996</v>
      </c>
      <c r="T12" s="59">
        <v>0.17499999999999999</v>
      </c>
      <c r="U12" s="59">
        <v>2.5000000000000001E-2</v>
      </c>
      <c r="V12" s="59">
        <v>5.3650000000000002</v>
      </c>
      <c r="W12" s="59">
        <v>0</v>
      </c>
      <c r="X12" s="59">
        <v>0</v>
      </c>
      <c r="Y12" s="59">
        <f t="shared" si="3"/>
        <v>37.375</v>
      </c>
      <c r="Z12" s="59">
        <v>1.4490000000000001</v>
      </c>
      <c r="AA12" s="60">
        <v>0</v>
      </c>
      <c r="AB12" s="59">
        <v>39.479999999999997</v>
      </c>
      <c r="AC12" s="59">
        <v>1.5049999999999999E-2</v>
      </c>
      <c r="AD12" s="59">
        <v>0.23</v>
      </c>
      <c r="AE12" s="59">
        <v>1.8000000000000001E-4</v>
      </c>
      <c r="AF12" s="59">
        <v>692.51</v>
      </c>
      <c r="AG12" s="59">
        <v>0.52802099999999996</v>
      </c>
      <c r="AH12" s="59">
        <v>0.51</v>
      </c>
      <c r="AI12" s="59">
        <v>3.8999999999999999E-4</v>
      </c>
      <c r="AJ12" s="1"/>
      <c r="AK12" s="1">
        <f t="shared" si="4"/>
        <v>19.739999999999998</v>
      </c>
      <c r="AL12" s="1">
        <f t="shared" si="0"/>
        <v>26730.70809</v>
      </c>
      <c r="AM12" s="1">
        <f t="shared" si="1"/>
        <v>37.375</v>
      </c>
      <c r="AN12" s="1">
        <f t="shared" si="2"/>
        <v>37.375</v>
      </c>
      <c r="AO12" s="2"/>
      <c r="AP12" s="3"/>
      <c r="AQ12" s="3"/>
      <c r="AR12" s="3"/>
      <c r="AS12" s="3"/>
    </row>
    <row r="13" spans="1:45" s="4" customFormat="1" ht="23.25">
      <c r="A13" s="8" t="s">
        <v>64</v>
      </c>
      <c r="B13" s="8">
        <v>634</v>
      </c>
      <c r="C13" s="23">
        <v>2197</v>
      </c>
      <c r="D13" s="8">
        <v>100</v>
      </c>
      <c r="E13" s="8" t="s">
        <v>74</v>
      </c>
      <c r="F13" s="9">
        <v>0</v>
      </c>
      <c r="G13" s="9">
        <v>1082</v>
      </c>
      <c r="H13" s="36">
        <v>1.0820000000000001</v>
      </c>
      <c r="I13" s="14">
        <v>2</v>
      </c>
      <c r="J13" s="79" t="s">
        <v>130</v>
      </c>
      <c r="K13" s="47">
        <v>42146</v>
      </c>
      <c r="L13" s="13" t="s">
        <v>111</v>
      </c>
      <c r="M13" s="59">
        <v>0.2</v>
      </c>
      <c r="N13" s="59">
        <v>0.27500000000000002</v>
      </c>
      <c r="O13" s="59">
        <v>0.27500000000000002</v>
      </c>
      <c r="P13" s="59">
        <v>0.3</v>
      </c>
      <c r="Q13" s="59">
        <v>4.4107099999999999</v>
      </c>
      <c r="R13" s="59">
        <v>1</v>
      </c>
      <c r="S13" s="59">
        <v>0.05</v>
      </c>
      <c r="T13" s="59">
        <v>0</v>
      </c>
      <c r="U13" s="59">
        <v>0</v>
      </c>
      <c r="V13" s="59">
        <v>4.8068799999999996</v>
      </c>
      <c r="W13" s="59">
        <v>0</v>
      </c>
      <c r="X13" s="59">
        <v>0</v>
      </c>
      <c r="Y13" s="59">
        <f t="shared" si="3"/>
        <v>1.05</v>
      </c>
      <c r="Z13" s="59">
        <v>3.0118999999999998</v>
      </c>
      <c r="AA13" s="60">
        <v>0</v>
      </c>
      <c r="AB13" s="59">
        <v>13.7</v>
      </c>
      <c r="AC13" s="59">
        <v>0.18088000000000001</v>
      </c>
      <c r="AD13" s="59">
        <v>0</v>
      </c>
      <c r="AE13" s="59">
        <v>0</v>
      </c>
      <c r="AF13" s="59">
        <v>95.25</v>
      </c>
      <c r="AG13" s="59">
        <v>2.5151840000000001</v>
      </c>
      <c r="AH13" s="59">
        <v>0</v>
      </c>
      <c r="AI13" s="59">
        <v>0</v>
      </c>
      <c r="AJ13" s="1"/>
      <c r="AK13" s="1">
        <f t="shared" si="4"/>
        <v>6.85</v>
      </c>
      <c r="AL13" s="1">
        <f t="shared" si="0"/>
        <v>110.4722</v>
      </c>
      <c r="AM13" s="1">
        <f t="shared" si="1"/>
        <v>1.05</v>
      </c>
      <c r="AN13" s="1">
        <f t="shared" si="2"/>
        <v>1.05</v>
      </c>
      <c r="AO13" s="2"/>
      <c r="AP13" s="3"/>
      <c r="AQ13" s="3"/>
      <c r="AR13" s="3"/>
      <c r="AS13" s="3"/>
    </row>
    <row r="14" spans="1:45" s="4" customFormat="1" ht="23.25">
      <c r="A14" s="8" t="s">
        <v>64</v>
      </c>
      <c r="B14" s="8">
        <v>634</v>
      </c>
      <c r="C14" s="23">
        <v>2210</v>
      </c>
      <c r="D14" s="8">
        <v>100</v>
      </c>
      <c r="E14" s="8" t="s">
        <v>75</v>
      </c>
      <c r="F14" s="9">
        <v>0</v>
      </c>
      <c r="G14" s="9">
        <v>37425</v>
      </c>
      <c r="H14" s="36">
        <v>37.424999999999997</v>
      </c>
      <c r="I14" s="14">
        <v>2</v>
      </c>
      <c r="J14" s="79" t="s">
        <v>130</v>
      </c>
      <c r="K14" s="47">
        <v>42146</v>
      </c>
      <c r="L14" s="13" t="s">
        <v>111</v>
      </c>
      <c r="M14" s="59">
        <v>9.7249999999999996</v>
      </c>
      <c r="N14" s="59">
        <v>5.95</v>
      </c>
      <c r="O14" s="59">
        <v>6.125</v>
      </c>
      <c r="P14" s="59">
        <v>15.625</v>
      </c>
      <c r="Q14" s="59">
        <v>3.85</v>
      </c>
      <c r="R14" s="59">
        <v>35.424999999999997</v>
      </c>
      <c r="S14" s="59">
        <v>1.7</v>
      </c>
      <c r="T14" s="59">
        <v>0.3</v>
      </c>
      <c r="U14" s="59">
        <v>0</v>
      </c>
      <c r="V14" s="59">
        <v>5.2023000000000001</v>
      </c>
      <c r="W14" s="59">
        <v>0</v>
      </c>
      <c r="X14" s="59">
        <v>0</v>
      </c>
      <c r="Y14" s="59">
        <f t="shared" si="3"/>
        <v>37.424999999999997</v>
      </c>
      <c r="Z14" s="59">
        <v>1.4810000000000001</v>
      </c>
      <c r="AA14" s="60">
        <v>44.49</v>
      </c>
      <c r="AB14" s="59">
        <v>0.72</v>
      </c>
      <c r="AC14" s="59">
        <v>3.424E-2</v>
      </c>
      <c r="AD14" s="59">
        <v>7.03</v>
      </c>
      <c r="AE14" s="59">
        <v>5.3699999999999998E-3</v>
      </c>
      <c r="AF14" s="59">
        <v>178.88</v>
      </c>
      <c r="AG14" s="59">
        <v>0.13656299999999999</v>
      </c>
      <c r="AH14" s="59">
        <v>0</v>
      </c>
      <c r="AI14" s="59">
        <v>0</v>
      </c>
      <c r="AJ14" s="1"/>
      <c r="AK14" s="1">
        <f t="shared" si="4"/>
        <v>0.36</v>
      </c>
      <c r="AL14" s="1">
        <f t="shared" si="0"/>
        <v>8636.1929999999993</v>
      </c>
      <c r="AM14" s="1">
        <f t="shared" si="1"/>
        <v>37.424999999999997</v>
      </c>
      <c r="AN14" s="1">
        <f t="shared" si="2"/>
        <v>37.424999999999997</v>
      </c>
      <c r="AO14" s="2"/>
      <c r="AP14" s="3"/>
      <c r="AQ14" s="3"/>
      <c r="AR14" s="3"/>
      <c r="AS14" s="3"/>
    </row>
    <row r="15" spans="1:45" s="4" customFormat="1" ht="23.25">
      <c r="A15" s="8" t="s">
        <v>64</v>
      </c>
      <c r="B15" s="8">
        <v>634</v>
      </c>
      <c r="C15" s="23">
        <v>2337</v>
      </c>
      <c r="D15" s="8">
        <v>100</v>
      </c>
      <c r="E15" s="8" t="s">
        <v>76</v>
      </c>
      <c r="F15" s="9">
        <v>0</v>
      </c>
      <c r="G15" s="9">
        <v>26796</v>
      </c>
      <c r="H15" s="36">
        <v>26.795999999999999</v>
      </c>
      <c r="I15" s="14">
        <v>2</v>
      </c>
      <c r="J15" s="79" t="s">
        <v>130</v>
      </c>
      <c r="K15" s="47">
        <v>42145</v>
      </c>
      <c r="L15" s="13" t="s">
        <v>111</v>
      </c>
      <c r="M15" s="59">
        <v>6.8</v>
      </c>
      <c r="N15" s="59">
        <v>7.85</v>
      </c>
      <c r="O15" s="59">
        <v>6.5</v>
      </c>
      <c r="P15" s="59">
        <v>5.45</v>
      </c>
      <c r="Q15" s="59">
        <v>3.8278799999999999</v>
      </c>
      <c r="R15" s="59">
        <v>25.425000000000001</v>
      </c>
      <c r="S15" s="59">
        <v>0.97499999999999998</v>
      </c>
      <c r="T15" s="59">
        <v>0.15</v>
      </c>
      <c r="U15" s="59">
        <v>0.05</v>
      </c>
      <c r="V15" s="59">
        <v>3.6830599999999998</v>
      </c>
      <c r="W15" s="59">
        <v>0</v>
      </c>
      <c r="X15" s="59">
        <v>0</v>
      </c>
      <c r="Y15" s="59">
        <f t="shared" si="3"/>
        <v>26.599999999999998</v>
      </c>
      <c r="Z15" s="59">
        <v>1.73668</v>
      </c>
      <c r="AA15" s="60">
        <v>145.58000000000001</v>
      </c>
      <c r="AB15" s="59">
        <v>32.49</v>
      </c>
      <c r="AC15" s="59">
        <v>0.17255000000000001</v>
      </c>
      <c r="AD15" s="59">
        <v>0</v>
      </c>
      <c r="AE15" s="59">
        <v>0</v>
      </c>
      <c r="AF15" s="59">
        <v>4509.76</v>
      </c>
      <c r="AG15" s="59">
        <v>4.8085639999999996</v>
      </c>
      <c r="AH15" s="59">
        <v>1.49</v>
      </c>
      <c r="AI15" s="59">
        <v>1.5900000000000001E-3</v>
      </c>
      <c r="AJ15" s="1"/>
      <c r="AK15" s="1">
        <f t="shared" si="4"/>
        <v>16.245000000000001</v>
      </c>
      <c r="AL15" s="1">
        <f t="shared" si="0"/>
        <v>125219.71769999999</v>
      </c>
      <c r="AM15" s="1">
        <f t="shared" si="1"/>
        <v>26.599999999999998</v>
      </c>
      <c r="AN15" s="1">
        <f t="shared" si="2"/>
        <v>26.6</v>
      </c>
      <c r="AO15" s="2"/>
      <c r="AP15" s="3"/>
      <c r="AQ15" s="3"/>
      <c r="AR15" s="3"/>
      <c r="AS15" s="3"/>
    </row>
    <row r="16" spans="1:45" s="4" customFormat="1" ht="23.25">
      <c r="A16" s="8" t="s">
        <v>64</v>
      </c>
      <c r="B16" s="8">
        <v>634</v>
      </c>
      <c r="C16" s="23">
        <v>2377</v>
      </c>
      <c r="D16" s="8">
        <v>100</v>
      </c>
      <c r="E16" s="8" t="s">
        <v>77</v>
      </c>
      <c r="F16" s="9">
        <v>0</v>
      </c>
      <c r="G16" s="9">
        <v>1280</v>
      </c>
      <c r="H16" s="36">
        <v>1.28</v>
      </c>
      <c r="I16" s="14">
        <v>2</v>
      </c>
      <c r="J16" s="79" t="s">
        <v>130</v>
      </c>
      <c r="K16" s="47">
        <v>42146</v>
      </c>
      <c r="L16" s="13" t="s">
        <v>111</v>
      </c>
      <c r="M16" s="59">
        <v>0.92500000000000004</v>
      </c>
      <c r="N16" s="59">
        <v>0.25</v>
      </c>
      <c r="O16" s="59">
        <v>7.4999999999999997E-2</v>
      </c>
      <c r="P16" s="59">
        <v>7.4999999999999997E-2</v>
      </c>
      <c r="Q16" s="59">
        <v>2.5152600000000001</v>
      </c>
      <c r="R16" s="59">
        <v>1.325</v>
      </c>
      <c r="S16" s="59">
        <v>0</v>
      </c>
      <c r="T16" s="59">
        <v>0</v>
      </c>
      <c r="U16" s="59">
        <v>0</v>
      </c>
      <c r="V16" s="59">
        <v>4.3869999999999996</v>
      </c>
      <c r="W16" s="59">
        <v>0</v>
      </c>
      <c r="X16" s="59">
        <v>0</v>
      </c>
      <c r="Y16" s="59">
        <f t="shared" si="3"/>
        <v>1.325</v>
      </c>
      <c r="Z16" s="59">
        <v>1.24722</v>
      </c>
      <c r="AA16" s="60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v>0</v>
      </c>
      <c r="AJ16" s="1"/>
      <c r="AK16" s="1">
        <f t="shared" si="4"/>
        <v>0</v>
      </c>
      <c r="AL16" s="1">
        <f t="shared" si="0"/>
        <v>0</v>
      </c>
      <c r="AM16" s="1">
        <f t="shared" si="1"/>
        <v>1.325</v>
      </c>
      <c r="AN16" s="1">
        <f t="shared" si="2"/>
        <v>1.325</v>
      </c>
      <c r="AO16" s="2"/>
      <c r="AP16" s="3"/>
      <c r="AQ16" s="3"/>
      <c r="AR16" s="3"/>
      <c r="AS16" s="3"/>
    </row>
    <row r="17" spans="1:45" s="4" customFormat="1" ht="23.25">
      <c r="A17" s="8" t="s">
        <v>64</v>
      </c>
      <c r="B17" s="8">
        <v>634</v>
      </c>
      <c r="C17" s="23">
        <v>2454</v>
      </c>
      <c r="D17" s="8">
        <v>101</v>
      </c>
      <c r="E17" s="8" t="s">
        <v>78</v>
      </c>
      <c r="F17" s="9">
        <v>0</v>
      </c>
      <c r="G17" s="9">
        <v>1433</v>
      </c>
      <c r="H17" s="36">
        <v>1.4330000000000001</v>
      </c>
      <c r="I17" s="14">
        <v>2</v>
      </c>
      <c r="J17" s="79" t="s">
        <v>130</v>
      </c>
      <c r="K17" s="47">
        <v>42146</v>
      </c>
      <c r="L17" s="13" t="s">
        <v>111</v>
      </c>
      <c r="M17" s="59">
        <v>0.35</v>
      </c>
      <c r="N17" s="59">
        <v>0.57499999999999996</v>
      </c>
      <c r="O17" s="59">
        <v>0.25</v>
      </c>
      <c r="P17" s="59">
        <v>0.27500000000000002</v>
      </c>
      <c r="Q17" s="59">
        <v>3.9079299999999999</v>
      </c>
      <c r="R17" s="59">
        <v>1.325</v>
      </c>
      <c r="S17" s="59">
        <v>0.125</v>
      </c>
      <c r="T17" s="59">
        <v>0</v>
      </c>
      <c r="U17" s="59">
        <v>0</v>
      </c>
      <c r="V17" s="59">
        <v>5.5839800000000004</v>
      </c>
      <c r="W17" s="59">
        <v>0</v>
      </c>
      <c r="X17" s="59">
        <v>0</v>
      </c>
      <c r="Y17" s="59">
        <f t="shared" si="3"/>
        <v>1.4499999999999997</v>
      </c>
      <c r="Z17" s="59">
        <v>1.6151199999999999</v>
      </c>
      <c r="AA17" s="60">
        <v>3.7</v>
      </c>
      <c r="AB17" s="59">
        <v>798.21</v>
      </c>
      <c r="AC17" s="59">
        <v>8.0312000000000001</v>
      </c>
      <c r="AD17" s="59">
        <v>0</v>
      </c>
      <c r="AE17" s="59">
        <v>0</v>
      </c>
      <c r="AF17" s="59">
        <v>25.25</v>
      </c>
      <c r="AG17" s="59">
        <v>0.50344</v>
      </c>
      <c r="AH17" s="59">
        <v>0</v>
      </c>
      <c r="AI17" s="59">
        <v>0</v>
      </c>
      <c r="AJ17" s="1"/>
      <c r="AK17" s="1">
        <f t="shared" si="4"/>
        <v>399.10500000000002</v>
      </c>
      <c r="AL17" s="1">
        <f t="shared" si="0"/>
        <v>613.40281500000003</v>
      </c>
      <c r="AM17" s="1">
        <f t="shared" si="1"/>
        <v>1.4499999999999997</v>
      </c>
      <c r="AN17" s="1">
        <f t="shared" si="2"/>
        <v>1.45</v>
      </c>
      <c r="AO17" s="2"/>
      <c r="AP17" s="3"/>
      <c r="AQ17" s="3"/>
      <c r="AR17" s="3"/>
      <c r="AS17" s="3"/>
    </row>
    <row r="18" spans="1:45" s="4" customFormat="1" ht="23.25">
      <c r="A18" s="8" t="s">
        <v>64</v>
      </c>
      <c r="B18" s="8">
        <v>634</v>
      </c>
      <c r="C18" s="23">
        <v>2454</v>
      </c>
      <c r="D18" s="8">
        <v>102</v>
      </c>
      <c r="E18" s="8" t="s">
        <v>78</v>
      </c>
      <c r="F18" s="9">
        <v>3776</v>
      </c>
      <c r="G18" s="9">
        <v>4926</v>
      </c>
      <c r="H18" s="36">
        <v>1.1499999999999999</v>
      </c>
      <c r="I18" s="14">
        <v>2</v>
      </c>
      <c r="J18" s="79" t="s">
        <v>130</v>
      </c>
      <c r="K18" s="47">
        <v>42146</v>
      </c>
      <c r="L18" s="13" t="s">
        <v>111</v>
      </c>
      <c r="M18" s="59">
        <v>0.2</v>
      </c>
      <c r="N18" s="59">
        <v>0.5</v>
      </c>
      <c r="O18" s="59">
        <v>0.32500000000000001</v>
      </c>
      <c r="P18" s="59">
        <v>7.4999999999999997E-2</v>
      </c>
      <c r="Q18" s="59">
        <v>3.3327300000000002</v>
      </c>
      <c r="R18" s="59">
        <v>1.1000000000000001</v>
      </c>
      <c r="S18" s="59">
        <v>0</v>
      </c>
      <c r="T18" s="59">
        <v>0</v>
      </c>
      <c r="U18" s="59">
        <v>0</v>
      </c>
      <c r="V18" s="59">
        <v>2.6898200000000001</v>
      </c>
      <c r="W18" s="59">
        <v>0</v>
      </c>
      <c r="X18" s="59">
        <v>0</v>
      </c>
      <c r="Y18" s="59">
        <f t="shared" si="3"/>
        <v>1.0999999999999999</v>
      </c>
      <c r="Z18" s="59">
        <v>1.61002</v>
      </c>
      <c r="AA18" s="60">
        <v>42.11</v>
      </c>
      <c r="AB18" s="59">
        <v>15.14</v>
      </c>
      <c r="AC18" s="59">
        <v>1.2342900000000001</v>
      </c>
      <c r="AD18" s="59">
        <v>0</v>
      </c>
      <c r="AE18" s="59">
        <v>0</v>
      </c>
      <c r="AF18" s="59">
        <v>3.56</v>
      </c>
      <c r="AG18" s="59">
        <v>8.8446999999999998E-2</v>
      </c>
      <c r="AH18" s="59">
        <v>0</v>
      </c>
      <c r="AI18" s="59">
        <v>0</v>
      </c>
      <c r="AJ18" s="1"/>
      <c r="AK18" s="1">
        <f t="shared" si="4"/>
        <v>7.57</v>
      </c>
      <c r="AL18" s="1">
        <f t="shared" si="0"/>
        <v>61.225999999999999</v>
      </c>
      <c r="AM18" s="1">
        <f t="shared" si="1"/>
        <v>1.0999999999999999</v>
      </c>
      <c r="AN18" s="1">
        <f t="shared" si="2"/>
        <v>1.1000000000000001</v>
      </c>
      <c r="AO18" s="2"/>
      <c r="AP18" s="3"/>
      <c r="AQ18" s="3"/>
      <c r="AR18" s="3"/>
      <c r="AS18" s="3"/>
    </row>
    <row r="19" spans="1:45" s="4" customFormat="1" ht="23.25">
      <c r="A19" s="8" t="s">
        <v>64</v>
      </c>
      <c r="B19" s="8">
        <v>634</v>
      </c>
      <c r="C19" s="23">
        <v>2455</v>
      </c>
      <c r="D19" s="8">
        <v>100</v>
      </c>
      <c r="E19" s="8" t="s">
        <v>79</v>
      </c>
      <c r="F19" s="9">
        <v>0</v>
      </c>
      <c r="G19" s="9">
        <v>475</v>
      </c>
      <c r="H19" s="36">
        <v>0.47499999999999998</v>
      </c>
      <c r="I19" s="14">
        <v>2</v>
      </c>
      <c r="J19" s="79" t="s">
        <v>130</v>
      </c>
      <c r="K19" s="47">
        <v>42145</v>
      </c>
      <c r="L19" s="13" t="s">
        <v>111</v>
      </c>
      <c r="M19" s="59">
        <v>7.4999999999999997E-2</v>
      </c>
      <c r="N19" s="59">
        <v>0.125</v>
      </c>
      <c r="O19" s="59">
        <v>0.27500000000000002</v>
      </c>
      <c r="P19" s="59">
        <v>0.05</v>
      </c>
      <c r="Q19" s="59">
        <v>5.4668400000000004</v>
      </c>
      <c r="R19" s="59">
        <v>0.52500000000000002</v>
      </c>
      <c r="S19" s="59">
        <v>0</v>
      </c>
      <c r="T19" s="59">
        <v>0</v>
      </c>
      <c r="U19" s="59">
        <v>0</v>
      </c>
      <c r="V19" s="59">
        <v>4.5114999999999998</v>
      </c>
      <c r="W19" s="59">
        <v>0</v>
      </c>
      <c r="X19" s="59">
        <v>0</v>
      </c>
      <c r="Y19" s="59">
        <f t="shared" si="3"/>
        <v>0.52500000000000002</v>
      </c>
      <c r="Z19" s="59">
        <v>1.3973800000000001</v>
      </c>
      <c r="AA19" s="60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1"/>
      <c r="AK19" s="1">
        <f t="shared" si="4"/>
        <v>0</v>
      </c>
      <c r="AL19" s="1">
        <f t="shared" si="0"/>
        <v>0</v>
      </c>
      <c r="AM19" s="1">
        <f t="shared" si="1"/>
        <v>0.52500000000000002</v>
      </c>
      <c r="AN19" s="1">
        <f t="shared" si="2"/>
        <v>0.52500000000000002</v>
      </c>
      <c r="AO19" s="2"/>
      <c r="AP19" s="3"/>
      <c r="AQ19" s="3"/>
      <c r="AR19" s="3"/>
      <c r="AS19" s="3"/>
    </row>
    <row r="20" spans="1:45" s="4" customFormat="1" ht="23.25">
      <c r="A20" s="8" t="s">
        <v>64</v>
      </c>
      <c r="B20" s="8">
        <v>634</v>
      </c>
      <c r="C20" s="23">
        <v>2460</v>
      </c>
      <c r="D20" s="8">
        <v>100</v>
      </c>
      <c r="E20" s="8" t="s">
        <v>80</v>
      </c>
      <c r="F20" s="9">
        <v>0</v>
      </c>
      <c r="G20" s="9">
        <v>1675</v>
      </c>
      <c r="H20" s="36">
        <v>1.675</v>
      </c>
      <c r="I20" s="14">
        <v>2</v>
      </c>
      <c r="J20" s="79" t="s">
        <v>130</v>
      </c>
      <c r="K20" s="47">
        <v>42146</v>
      </c>
      <c r="L20" s="13" t="s">
        <v>111</v>
      </c>
      <c r="M20" s="59">
        <v>0.22500000000000001</v>
      </c>
      <c r="N20" s="59">
        <v>0.6</v>
      </c>
      <c r="O20" s="59">
        <v>0.42499999999999999</v>
      </c>
      <c r="P20" s="59">
        <v>0.3</v>
      </c>
      <c r="Q20" s="59">
        <v>3.9903599999999999</v>
      </c>
      <c r="R20" s="59">
        <v>1.55</v>
      </c>
      <c r="S20" s="59">
        <v>0</v>
      </c>
      <c r="T20" s="59">
        <v>0</v>
      </c>
      <c r="U20" s="59">
        <v>0</v>
      </c>
      <c r="V20" s="59">
        <v>1.64829</v>
      </c>
      <c r="W20" s="59">
        <v>0</v>
      </c>
      <c r="X20" s="59">
        <v>0</v>
      </c>
      <c r="Y20" s="59">
        <f t="shared" si="3"/>
        <v>1.55</v>
      </c>
      <c r="Z20" s="59">
        <v>1.5617000000000001</v>
      </c>
      <c r="AA20" s="60">
        <v>0</v>
      </c>
      <c r="AB20" s="59">
        <v>4.67</v>
      </c>
      <c r="AC20" s="59">
        <v>3.9829999999999997E-2</v>
      </c>
      <c r="AD20" s="59">
        <v>1.94</v>
      </c>
      <c r="AE20" s="59">
        <v>3.3090000000000001E-2</v>
      </c>
      <c r="AF20" s="59">
        <v>0</v>
      </c>
      <c r="AG20" s="59">
        <v>0</v>
      </c>
      <c r="AH20" s="59">
        <v>0</v>
      </c>
      <c r="AI20" s="59">
        <v>0</v>
      </c>
      <c r="AJ20" s="1"/>
      <c r="AK20" s="1">
        <f t="shared" si="4"/>
        <v>2.335</v>
      </c>
      <c r="AL20" s="1">
        <f t="shared" si="0"/>
        <v>7.1606250000000005</v>
      </c>
      <c r="AM20" s="1">
        <f t="shared" si="1"/>
        <v>1.55</v>
      </c>
      <c r="AN20" s="1">
        <f t="shared" si="2"/>
        <v>1.55</v>
      </c>
      <c r="AO20" s="2"/>
      <c r="AP20" s="3"/>
      <c r="AQ20" s="3"/>
      <c r="AR20" s="3"/>
      <c r="AS20" s="3"/>
    </row>
    <row r="21" spans="1:45" ht="23.25">
      <c r="A21" s="15"/>
      <c r="B21" s="15"/>
      <c r="C21" s="15"/>
      <c r="D21" s="15"/>
      <c r="E21" s="107"/>
      <c r="F21" s="145" t="s">
        <v>107</v>
      </c>
      <c r="G21" s="145"/>
      <c r="H21" s="111">
        <f>SUM(H4:H20)</f>
        <v>341.12</v>
      </c>
      <c r="I21" s="105"/>
      <c r="J21" s="128"/>
      <c r="K21" s="128"/>
      <c r="L21" s="128"/>
      <c r="M21" s="103">
        <f t="shared" ref="M21:P21" si="5">SUM(M4:M20)</f>
        <v>156.82499999999999</v>
      </c>
      <c r="N21" s="103">
        <f t="shared" si="5"/>
        <v>93</v>
      </c>
      <c r="O21" s="103">
        <f t="shared" si="5"/>
        <v>49.6</v>
      </c>
      <c r="P21" s="103">
        <f t="shared" si="5"/>
        <v>41.075000000000003</v>
      </c>
      <c r="Q21" s="103" t="s">
        <v>108</v>
      </c>
      <c r="R21" s="103">
        <f t="shared" ref="R21:U21" si="6">SUM(R4:R20)</f>
        <v>318.32500000000005</v>
      </c>
      <c r="S21" s="103">
        <f t="shared" si="6"/>
        <v>17.450000000000003</v>
      </c>
      <c r="T21" s="103">
        <f t="shared" si="6"/>
        <v>3.2499999999999996</v>
      </c>
      <c r="U21" s="103">
        <f t="shared" si="6"/>
        <v>1.4749999999999999</v>
      </c>
      <c r="V21" s="103" t="s">
        <v>108</v>
      </c>
      <c r="W21" s="103">
        <f t="shared" ref="W21:Y21" si="7">SUM(W4:W20)</f>
        <v>0</v>
      </c>
      <c r="X21" s="103">
        <f t="shared" si="7"/>
        <v>0</v>
      </c>
      <c r="Y21" s="103">
        <f t="shared" si="7"/>
        <v>340.50000000000006</v>
      </c>
      <c r="Z21" s="103" t="s">
        <v>108</v>
      </c>
      <c r="AA21" s="103">
        <f>SUM(AA4:AA20)</f>
        <v>995.35000000000014</v>
      </c>
      <c r="AB21" s="103">
        <f>SUM(AB4:AB20)</f>
        <v>1549.7400000000002</v>
      </c>
      <c r="AC21" s="103" t="s">
        <v>108</v>
      </c>
      <c r="AD21" s="106">
        <f>SUM(AD4:AD20)</f>
        <v>17.540000000000003</v>
      </c>
      <c r="AE21" s="106" t="s">
        <v>108</v>
      </c>
      <c r="AF21" s="106">
        <f>SUM(AF4:AF20)</f>
        <v>11909.98</v>
      </c>
      <c r="AG21" s="106" t="s">
        <v>108</v>
      </c>
      <c r="AH21" s="106">
        <f>SUM(AH4:AH20)</f>
        <v>2.83</v>
      </c>
      <c r="AI21" s="106" t="s">
        <v>108</v>
      </c>
      <c r="AK21" s="45"/>
      <c r="AL21" s="1">
        <f>SUM(AL4:AL20)/H21</f>
        <v>1172.3121320796199</v>
      </c>
      <c r="AM21" s="25">
        <f>SUM(AM4:AM20)</f>
        <v>340.50000000000006</v>
      </c>
      <c r="AN21" s="25">
        <f>SUM(AN4:AN20)</f>
        <v>340.50000000000006</v>
      </c>
    </row>
    <row r="22" spans="1:45" ht="23.25">
      <c r="A22" s="15"/>
      <c r="B22" s="15"/>
      <c r="C22" s="15"/>
      <c r="D22" s="15"/>
      <c r="E22" s="107"/>
      <c r="F22" s="145" t="s">
        <v>109</v>
      </c>
      <c r="G22" s="145"/>
      <c r="H22" s="105"/>
      <c r="I22" s="105"/>
      <c r="J22" s="128"/>
      <c r="K22" s="128"/>
      <c r="L22" s="128"/>
      <c r="M22" s="103" t="s">
        <v>108</v>
      </c>
      <c r="N22" s="103" t="s">
        <v>108</v>
      </c>
      <c r="O22" s="103" t="s">
        <v>108</v>
      </c>
      <c r="P22" s="103" t="s">
        <v>108</v>
      </c>
      <c r="Q22" s="103">
        <f>SUMPRODUCT(Q4:Q20,H4:H20)/H21</f>
        <v>3.3929075500410408</v>
      </c>
      <c r="R22" s="103" t="s">
        <v>108</v>
      </c>
      <c r="S22" s="103" t="s">
        <v>108</v>
      </c>
      <c r="T22" s="103" t="s">
        <v>108</v>
      </c>
      <c r="U22" s="103" t="s">
        <v>108</v>
      </c>
      <c r="V22" s="103">
        <f>SUMPRODUCT(V4:V20,H4:H20)/H21</f>
        <v>5.4812277463942305</v>
      </c>
      <c r="W22" s="103" t="s">
        <v>108</v>
      </c>
      <c r="X22" s="103" t="s">
        <v>108</v>
      </c>
      <c r="Y22" s="103" t="s">
        <v>108</v>
      </c>
      <c r="Z22" s="103">
        <f>SUMPRODUCT(Z4:Z20,H4:H20)/H21</f>
        <v>1.5857462229713883</v>
      </c>
      <c r="AA22" s="103" t="s">
        <v>108</v>
      </c>
      <c r="AB22" s="103" t="s">
        <v>108</v>
      </c>
      <c r="AC22" s="103">
        <f>SUMPRODUCT(AC4:AC20,H4:H20)/H21</f>
        <v>0.15326858304995311</v>
      </c>
      <c r="AD22" s="106" t="s">
        <v>108</v>
      </c>
      <c r="AE22" s="106">
        <f>SUMPRODUCT(AE4:AE20,H4:H20)/H21</f>
        <v>1.4701058630393997E-3</v>
      </c>
      <c r="AF22" s="106" t="s">
        <v>108</v>
      </c>
      <c r="AG22" s="106">
        <f>SUMPRODUCT(AG4:AG20,H4:H20)/H21</f>
        <v>1.0273640321617026</v>
      </c>
      <c r="AH22" s="106" t="s">
        <v>108</v>
      </c>
      <c r="AI22" s="106">
        <f>SUMPRODUCT(AO4:AO20,H4:H20)/H21</f>
        <v>0</v>
      </c>
      <c r="AK22" s="45"/>
      <c r="AM22" s="1">
        <f>((AM21-H21)/H21)*100</f>
        <v>-0.1817542213883524</v>
      </c>
      <c r="AN22" s="1">
        <f>((AN21-H21)/H21)*100</f>
        <v>-0.1817542213883524</v>
      </c>
    </row>
    <row r="23" spans="1:45"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45"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45"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</row>
    <row r="26" spans="1:45"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</row>
    <row r="27" spans="1:45"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</sheetData>
  <mergeCells count="30">
    <mergeCell ref="A1:E1"/>
    <mergeCell ref="F21:G21"/>
    <mergeCell ref="F22:G22"/>
    <mergeCell ref="G2:G3"/>
    <mergeCell ref="H2:H3"/>
    <mergeCell ref="F2:F3"/>
    <mergeCell ref="A2:A3"/>
    <mergeCell ref="B2:B3"/>
    <mergeCell ref="C2:C3"/>
    <mergeCell ref="D2:D3"/>
    <mergeCell ref="E2:E3"/>
    <mergeCell ref="AG2:AG3"/>
    <mergeCell ref="AI2:AI3"/>
    <mergeCell ref="L2:L3"/>
    <mergeCell ref="AF2:AF3"/>
    <mergeCell ref="AD2:AD3"/>
    <mergeCell ref="W2:Y2"/>
    <mergeCell ref="AE2:AE3"/>
    <mergeCell ref="R2:U2"/>
    <mergeCell ref="Z2:Z3"/>
    <mergeCell ref="AA2:AA3"/>
    <mergeCell ref="AB2:AB3"/>
    <mergeCell ref="AC2:AC3"/>
    <mergeCell ref="AH2:AH3"/>
    <mergeCell ref="V2:V3"/>
    <mergeCell ref="I2:I3"/>
    <mergeCell ref="J2:J3"/>
    <mergeCell ref="K2:K3"/>
    <mergeCell ref="M2:P2"/>
    <mergeCell ref="Q2:Q3"/>
  </mergeCells>
  <printOptions horizontalCentered="1"/>
  <pageMargins left="0.64166666666666672" right="0.25" top="0.75" bottom="0.75" header="0.3" footer="0.3"/>
  <pageSetup paperSize="8" scale="38" fitToHeight="0" orientation="landscape" r:id="rId1"/>
  <colBreaks count="1" manualBreakCount="1"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"/>
  <sheetViews>
    <sheetView view="pageLayout" zoomScaleNormal="80" workbookViewId="0">
      <selection activeCell="AD37" sqref="AD37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0.125" customWidth="1"/>
    <col min="34" max="34" width="11.75" style="45" customWidth="1"/>
    <col min="35" max="35" width="9" style="45" customWidth="1"/>
    <col min="36" max="36" width="9.125" style="45"/>
  </cols>
  <sheetData>
    <row r="1" spans="1:47" ht="23.25">
      <c r="A1" s="144" t="s">
        <v>128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47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156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167</v>
      </c>
      <c r="AH2" s="138" t="s">
        <v>160</v>
      </c>
      <c r="AI2" s="138" t="s">
        <v>161</v>
      </c>
      <c r="AJ2"/>
      <c r="AK2" s="45"/>
      <c r="AL2" s="45"/>
      <c r="AM2" s="45"/>
    </row>
    <row r="3" spans="1:47" ht="46.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J3"/>
      <c r="AK3" s="45"/>
      <c r="AL3" s="45"/>
      <c r="AM3" s="45"/>
    </row>
    <row r="4" spans="1:47" s="4" customFormat="1" ht="23.25">
      <c r="A4" s="8" t="s">
        <v>81</v>
      </c>
      <c r="B4" s="8">
        <v>636</v>
      </c>
      <c r="C4" s="22">
        <v>2085</v>
      </c>
      <c r="D4" s="8">
        <v>100</v>
      </c>
      <c r="E4" s="8" t="s">
        <v>82</v>
      </c>
      <c r="F4" s="9">
        <v>1000</v>
      </c>
      <c r="G4" s="9">
        <v>56910</v>
      </c>
      <c r="H4" s="36">
        <v>55.91</v>
      </c>
      <c r="I4" s="11">
        <v>2</v>
      </c>
      <c r="J4" s="8" t="s">
        <v>130</v>
      </c>
      <c r="K4" s="47">
        <v>42137</v>
      </c>
      <c r="L4" s="13" t="s">
        <v>111</v>
      </c>
      <c r="M4" s="85">
        <v>40.348610226634193</v>
      </c>
      <c r="N4" s="85">
        <v>10.608134482112755</v>
      </c>
      <c r="O4" s="85">
        <v>3.3300955235062744</v>
      </c>
      <c r="P4" s="85">
        <v>1.6231597677467688</v>
      </c>
      <c r="Q4" s="59">
        <v>2.7829999999999999</v>
      </c>
      <c r="R4" s="85">
        <v>53.3436393442623</v>
      </c>
      <c r="S4" s="85">
        <v>1.8854894613583142</v>
      </c>
      <c r="T4" s="85">
        <v>0.31424824355971898</v>
      </c>
      <c r="U4" s="85">
        <v>0.36662295081967217</v>
      </c>
      <c r="V4" s="59">
        <v>5.8680000000000003</v>
      </c>
      <c r="W4" s="59">
        <v>0</v>
      </c>
      <c r="X4" s="59">
        <v>0</v>
      </c>
      <c r="Y4" s="59">
        <v>55.91</v>
      </c>
      <c r="Z4" s="59">
        <v>1.462</v>
      </c>
      <c r="AA4" s="60">
        <v>205.86</v>
      </c>
      <c r="AB4" s="59">
        <v>140.46</v>
      </c>
      <c r="AC4" s="59">
        <v>0.14721999999999999</v>
      </c>
      <c r="AD4" s="59">
        <v>2.2599999999999998</v>
      </c>
      <c r="AE4" s="59">
        <v>1.2099999999999999E-3</v>
      </c>
      <c r="AF4" s="59">
        <v>660.03</v>
      </c>
      <c r="AG4" s="59">
        <v>0.35195300000000002</v>
      </c>
      <c r="AH4" s="59">
        <v>0</v>
      </c>
      <c r="AI4" s="59">
        <v>0</v>
      </c>
      <c r="AJ4" s="1"/>
      <c r="AK4" s="1">
        <f>AB4*0.5</f>
        <v>70.23</v>
      </c>
      <c r="AL4" s="1">
        <f t="shared" ref="AL4:AL9" si="0">(AA4+AD4+AF4+AH4+AK4)*H4</f>
        <v>52464.825799999999</v>
      </c>
      <c r="AM4" s="1"/>
      <c r="AN4" s="1"/>
      <c r="AO4" s="1">
        <f t="shared" ref="AO4:AO9" si="1">SUM(M4:P4)</f>
        <v>55.909999999999989</v>
      </c>
      <c r="AP4" s="1">
        <f t="shared" ref="AP4:AP9" si="2">SUM(R4:U4)</f>
        <v>55.910000000000004</v>
      </c>
      <c r="AQ4" s="2"/>
      <c r="AR4" s="3"/>
      <c r="AS4" s="3"/>
      <c r="AT4" s="3"/>
      <c r="AU4" s="3"/>
    </row>
    <row r="5" spans="1:47" s="4" customFormat="1" ht="23.25">
      <c r="A5" s="8" t="s">
        <v>81</v>
      </c>
      <c r="B5" s="8">
        <v>636</v>
      </c>
      <c r="C5" s="22">
        <v>2126</v>
      </c>
      <c r="D5" s="8">
        <v>100</v>
      </c>
      <c r="E5" s="8" t="s">
        <v>83</v>
      </c>
      <c r="F5" s="9">
        <v>0</v>
      </c>
      <c r="G5" s="9">
        <v>11225</v>
      </c>
      <c r="H5" s="36">
        <v>11.225</v>
      </c>
      <c r="I5" s="11">
        <v>2</v>
      </c>
      <c r="J5" s="8" t="s">
        <v>130</v>
      </c>
      <c r="K5" s="47">
        <v>42137</v>
      </c>
      <c r="L5" s="13" t="s">
        <v>111</v>
      </c>
      <c r="M5" s="59">
        <v>8.65</v>
      </c>
      <c r="N5" s="59">
        <v>1.65</v>
      </c>
      <c r="O5" s="59">
        <v>0.55000000000000004</v>
      </c>
      <c r="P5" s="59">
        <v>0.375</v>
      </c>
      <c r="Q5" s="59">
        <v>2.37</v>
      </c>
      <c r="R5" s="59">
        <v>11.175000000000001</v>
      </c>
      <c r="S5" s="59">
        <v>0.05</v>
      </c>
      <c r="T5" s="59">
        <v>0</v>
      </c>
      <c r="U5" s="59">
        <v>0</v>
      </c>
      <c r="V5" s="59">
        <v>3.53</v>
      </c>
      <c r="W5" s="59">
        <v>0</v>
      </c>
      <c r="X5" s="59">
        <v>0</v>
      </c>
      <c r="Y5" s="59">
        <f t="shared" ref="Y5:Y9" si="3">M5+N5+O5+P5</f>
        <v>11.225000000000001</v>
      </c>
      <c r="Z5" s="59">
        <v>1.724</v>
      </c>
      <c r="AA5" s="60">
        <v>133.91999999999999</v>
      </c>
      <c r="AB5" s="59">
        <v>216.87</v>
      </c>
      <c r="AC5" s="59">
        <v>0.61687999999999998</v>
      </c>
      <c r="AD5" s="59">
        <v>0</v>
      </c>
      <c r="AE5" s="59">
        <v>0</v>
      </c>
      <c r="AF5" s="59">
        <v>1763.69</v>
      </c>
      <c r="AG5" s="59">
        <v>4.4891889999999997</v>
      </c>
      <c r="AH5" s="59">
        <v>0</v>
      </c>
      <c r="AI5" s="59">
        <v>0</v>
      </c>
      <c r="AJ5" s="1"/>
      <c r="AK5" s="1">
        <f t="shared" ref="AK5:AK9" si="4">AB5*0.5</f>
        <v>108.435</v>
      </c>
      <c r="AL5" s="1">
        <f t="shared" si="0"/>
        <v>22517.855125000002</v>
      </c>
      <c r="AM5" s="1"/>
      <c r="AN5" s="1"/>
      <c r="AO5" s="1">
        <f t="shared" si="1"/>
        <v>11.225000000000001</v>
      </c>
      <c r="AP5" s="1">
        <f t="shared" si="2"/>
        <v>11.225000000000001</v>
      </c>
      <c r="AQ5" s="2"/>
      <c r="AR5" s="3"/>
      <c r="AS5" s="3"/>
      <c r="AT5" s="3"/>
      <c r="AU5" s="3"/>
    </row>
    <row r="6" spans="1:47" s="4" customFormat="1" ht="23.25">
      <c r="A6" s="8" t="s">
        <v>81</v>
      </c>
      <c r="B6" s="8">
        <v>636</v>
      </c>
      <c r="C6" s="23">
        <v>2127</v>
      </c>
      <c r="D6" s="8">
        <v>100</v>
      </c>
      <c r="E6" s="8" t="s">
        <v>84</v>
      </c>
      <c r="F6" s="9">
        <v>0</v>
      </c>
      <c r="G6" s="9">
        <v>13085</v>
      </c>
      <c r="H6" s="36">
        <v>13.085000000000001</v>
      </c>
      <c r="I6" s="24">
        <v>2</v>
      </c>
      <c r="J6" s="8" t="s">
        <v>130</v>
      </c>
      <c r="K6" s="47">
        <v>38485</v>
      </c>
      <c r="L6" s="13" t="s">
        <v>111</v>
      </c>
      <c r="M6" s="59">
        <v>10.85</v>
      </c>
      <c r="N6" s="59">
        <v>1.55</v>
      </c>
      <c r="O6" s="59">
        <v>0.375</v>
      </c>
      <c r="P6" s="59">
        <v>0.25</v>
      </c>
      <c r="Q6" s="59">
        <v>2.0899000000000001</v>
      </c>
      <c r="R6" s="59">
        <v>12.95</v>
      </c>
      <c r="S6" s="59">
        <v>0.05</v>
      </c>
      <c r="T6" s="59">
        <v>2.5000000000000001E-2</v>
      </c>
      <c r="U6" s="59">
        <v>0</v>
      </c>
      <c r="V6" s="59">
        <v>2.9348299999999998</v>
      </c>
      <c r="W6" s="59">
        <v>0</v>
      </c>
      <c r="X6" s="59">
        <v>0</v>
      </c>
      <c r="Y6" s="59">
        <f t="shared" si="3"/>
        <v>13.025</v>
      </c>
      <c r="Z6" s="59">
        <v>1.49658</v>
      </c>
      <c r="AA6" s="60">
        <v>13.33</v>
      </c>
      <c r="AB6" s="59">
        <v>0</v>
      </c>
      <c r="AC6" s="59">
        <v>2.911E-2</v>
      </c>
      <c r="AD6" s="59">
        <v>0</v>
      </c>
      <c r="AE6" s="59">
        <v>0</v>
      </c>
      <c r="AF6" s="59">
        <v>53.2</v>
      </c>
      <c r="AG6" s="59">
        <v>0.116164</v>
      </c>
      <c r="AH6" s="59">
        <v>0</v>
      </c>
      <c r="AI6" s="59">
        <v>0</v>
      </c>
      <c r="AJ6" s="1"/>
      <c r="AK6" s="1">
        <f t="shared" si="4"/>
        <v>0</v>
      </c>
      <c r="AL6" s="1">
        <f t="shared" si="0"/>
        <v>870.54505000000006</v>
      </c>
      <c r="AM6" s="1"/>
      <c r="AN6" s="1"/>
      <c r="AO6" s="1">
        <f t="shared" si="1"/>
        <v>13.025</v>
      </c>
      <c r="AP6" s="1">
        <f t="shared" si="2"/>
        <v>13.025</v>
      </c>
      <c r="AQ6" s="2"/>
      <c r="AR6" s="3"/>
      <c r="AS6" s="3"/>
      <c r="AT6" s="3"/>
      <c r="AU6" s="3"/>
    </row>
    <row r="7" spans="1:47" s="4" customFormat="1" ht="23.25">
      <c r="A7" s="8" t="s">
        <v>81</v>
      </c>
      <c r="B7" s="8">
        <v>636</v>
      </c>
      <c r="C7" s="23">
        <v>2236</v>
      </c>
      <c r="D7" s="8">
        <v>100</v>
      </c>
      <c r="E7" s="8" t="s">
        <v>85</v>
      </c>
      <c r="F7" s="9">
        <v>0</v>
      </c>
      <c r="G7" s="9">
        <v>15550</v>
      </c>
      <c r="H7" s="36">
        <v>15.55</v>
      </c>
      <c r="I7" s="24">
        <v>2</v>
      </c>
      <c r="J7" s="8" t="s">
        <v>130</v>
      </c>
      <c r="K7" s="47">
        <v>42137</v>
      </c>
      <c r="L7" s="13" t="s">
        <v>111</v>
      </c>
      <c r="M7" s="59">
        <v>4.2249999999999996</v>
      </c>
      <c r="N7" s="59">
        <v>6.4249999999999998</v>
      </c>
      <c r="O7" s="59">
        <v>3.5750000000000002</v>
      </c>
      <c r="P7" s="59">
        <v>1.25</v>
      </c>
      <c r="Q7" s="59">
        <v>3.2830699999999999</v>
      </c>
      <c r="R7" s="59">
        <v>15.074999999999999</v>
      </c>
      <c r="S7" s="59">
        <v>0.4</v>
      </c>
      <c r="T7" s="59">
        <v>0</v>
      </c>
      <c r="U7" s="59">
        <v>0</v>
      </c>
      <c r="V7" s="59">
        <v>4.2533700000000003</v>
      </c>
      <c r="W7" s="59">
        <v>0</v>
      </c>
      <c r="X7" s="59">
        <v>0</v>
      </c>
      <c r="Y7" s="59">
        <f t="shared" si="3"/>
        <v>15.474999999999998</v>
      </c>
      <c r="Z7" s="59">
        <v>1.9884299999999999</v>
      </c>
      <c r="AA7" s="60">
        <v>0</v>
      </c>
      <c r="AB7" s="59">
        <v>4.75</v>
      </c>
      <c r="AC7" s="59">
        <v>4.3600000000000002E-3</v>
      </c>
      <c r="AD7" s="59">
        <v>1031.1099999999999</v>
      </c>
      <c r="AE7" s="59">
        <v>1.89455</v>
      </c>
      <c r="AF7" s="59">
        <v>3886.54</v>
      </c>
      <c r="AG7" s="59">
        <v>7.1410929999999997</v>
      </c>
      <c r="AH7" s="59">
        <v>54.99</v>
      </c>
      <c r="AI7" s="59">
        <v>0.10104</v>
      </c>
      <c r="AJ7" s="1"/>
      <c r="AK7" s="1">
        <f t="shared" si="4"/>
        <v>2.375</v>
      </c>
      <c r="AL7" s="1">
        <f t="shared" si="0"/>
        <v>77361.48324999999</v>
      </c>
      <c r="AM7" s="1"/>
      <c r="AN7" s="1"/>
      <c r="AO7" s="1">
        <f t="shared" si="1"/>
        <v>15.474999999999998</v>
      </c>
      <c r="AP7" s="1">
        <f t="shared" si="2"/>
        <v>15.475</v>
      </c>
      <c r="AQ7" s="2"/>
      <c r="AR7" s="3"/>
      <c r="AS7" s="3"/>
      <c r="AT7" s="3"/>
      <c r="AU7" s="3"/>
    </row>
    <row r="8" spans="1:47" s="4" customFormat="1" ht="23.25">
      <c r="A8" s="8" t="s">
        <v>81</v>
      </c>
      <c r="B8" s="8">
        <v>636</v>
      </c>
      <c r="C8" s="23">
        <v>2335</v>
      </c>
      <c r="D8" s="8">
        <v>100</v>
      </c>
      <c r="E8" s="8" t="s">
        <v>86</v>
      </c>
      <c r="F8" s="9">
        <v>29720</v>
      </c>
      <c r="G8" s="9">
        <v>0</v>
      </c>
      <c r="H8" s="36">
        <v>29.72</v>
      </c>
      <c r="I8" s="24">
        <v>2</v>
      </c>
      <c r="J8" s="8" t="s">
        <v>11</v>
      </c>
      <c r="K8" s="47">
        <v>42137</v>
      </c>
      <c r="L8" s="13" t="s">
        <v>111</v>
      </c>
      <c r="M8" s="85">
        <v>17.804733944954126</v>
      </c>
      <c r="N8" s="85">
        <v>8.6433394495412834</v>
      </c>
      <c r="O8" s="85">
        <v>2.344880733944954</v>
      </c>
      <c r="P8" s="85">
        <v>0.92704587155963292</v>
      </c>
      <c r="Q8" s="59">
        <v>2.2200000000000002</v>
      </c>
      <c r="R8" s="85">
        <v>29.22921100917431</v>
      </c>
      <c r="S8" s="85">
        <v>0.49078899082568805</v>
      </c>
      <c r="T8" s="85">
        <v>0</v>
      </c>
      <c r="U8" s="85">
        <v>0</v>
      </c>
      <c r="V8" s="59">
        <v>2.8050000000000002</v>
      </c>
      <c r="W8" s="59">
        <v>0</v>
      </c>
      <c r="X8" s="59">
        <v>0</v>
      </c>
      <c r="Y8" s="59">
        <v>29.72</v>
      </c>
      <c r="Z8" s="59">
        <v>1.4139999999999999</v>
      </c>
      <c r="AA8" s="60">
        <v>1.79</v>
      </c>
      <c r="AB8" s="59">
        <v>0</v>
      </c>
      <c r="AC8" s="59">
        <v>1.8699999999999999E-3</v>
      </c>
      <c r="AD8" s="59">
        <v>122.31</v>
      </c>
      <c r="AE8" s="59">
        <v>0.12757199999999999</v>
      </c>
      <c r="AF8" s="59">
        <v>1335.96</v>
      </c>
      <c r="AG8" s="59">
        <v>1.3934299999999999</v>
      </c>
      <c r="AH8" s="59">
        <v>0</v>
      </c>
      <c r="AI8" s="59">
        <v>0</v>
      </c>
      <c r="AJ8" s="1"/>
      <c r="AK8" s="1">
        <f t="shared" si="4"/>
        <v>0</v>
      </c>
      <c r="AL8" s="1">
        <f t="shared" si="0"/>
        <v>43392.983199999995</v>
      </c>
      <c r="AM8" s="1"/>
      <c r="AN8" s="1"/>
      <c r="AO8" s="1">
        <f t="shared" si="1"/>
        <v>29.719999999999995</v>
      </c>
      <c r="AP8" s="1">
        <f t="shared" si="2"/>
        <v>29.72</v>
      </c>
      <c r="AQ8" s="2"/>
      <c r="AR8" s="3"/>
      <c r="AS8" s="3"/>
      <c r="AT8" s="3"/>
      <c r="AU8" s="3"/>
    </row>
    <row r="9" spans="1:47" s="4" customFormat="1" ht="23.25">
      <c r="A9" s="8" t="s">
        <v>81</v>
      </c>
      <c r="B9" s="8">
        <v>636</v>
      </c>
      <c r="C9" s="17">
        <v>2360</v>
      </c>
      <c r="D9" s="8">
        <v>100</v>
      </c>
      <c r="E9" s="8" t="s">
        <v>87</v>
      </c>
      <c r="F9" s="9">
        <v>0</v>
      </c>
      <c r="G9" s="9">
        <v>3330</v>
      </c>
      <c r="H9" s="36">
        <v>3.33</v>
      </c>
      <c r="I9" s="14">
        <v>2</v>
      </c>
      <c r="J9" s="8" t="s">
        <v>130</v>
      </c>
      <c r="K9" s="47">
        <v>42138</v>
      </c>
      <c r="L9" s="13" t="s">
        <v>111</v>
      </c>
      <c r="M9" s="59">
        <v>1.2250000000000001</v>
      </c>
      <c r="N9" s="59">
        <v>1.125</v>
      </c>
      <c r="O9" s="59">
        <v>0.6</v>
      </c>
      <c r="P9" s="59">
        <v>0.375</v>
      </c>
      <c r="Q9" s="59">
        <v>3.2971400000000002</v>
      </c>
      <c r="R9" s="59">
        <v>2.6</v>
      </c>
      <c r="S9" s="59">
        <v>0.45</v>
      </c>
      <c r="T9" s="59">
        <v>0.25</v>
      </c>
      <c r="U9" s="59">
        <v>2.5000000000000001E-2</v>
      </c>
      <c r="V9" s="59">
        <v>7.88368</v>
      </c>
      <c r="W9" s="59">
        <v>0</v>
      </c>
      <c r="X9" s="59">
        <v>0</v>
      </c>
      <c r="Y9" s="59">
        <f t="shared" si="3"/>
        <v>3.3250000000000002</v>
      </c>
      <c r="Z9" s="59">
        <v>1.17662</v>
      </c>
      <c r="AA9" s="60">
        <v>3.83</v>
      </c>
      <c r="AB9" s="59">
        <v>0</v>
      </c>
      <c r="AC9" s="59">
        <v>3.286E-2</v>
      </c>
      <c r="AD9" s="59">
        <v>0</v>
      </c>
      <c r="AE9" s="59">
        <v>0</v>
      </c>
      <c r="AF9" s="59">
        <v>76.66</v>
      </c>
      <c r="AG9" s="59">
        <v>0.65774299999999997</v>
      </c>
      <c r="AH9" s="59">
        <v>0</v>
      </c>
      <c r="AI9" s="59">
        <v>0</v>
      </c>
      <c r="AJ9" s="1"/>
      <c r="AK9" s="1">
        <f t="shared" si="4"/>
        <v>0</v>
      </c>
      <c r="AL9" s="1">
        <f t="shared" si="0"/>
        <v>268.0317</v>
      </c>
      <c r="AM9" s="1"/>
      <c r="AN9" s="1"/>
      <c r="AO9" s="1">
        <f t="shared" si="1"/>
        <v>3.3250000000000002</v>
      </c>
      <c r="AP9" s="1">
        <f t="shared" si="2"/>
        <v>3.3250000000000002</v>
      </c>
      <c r="AQ9" s="2"/>
      <c r="AR9" s="3"/>
      <c r="AS9" s="3"/>
      <c r="AT9" s="3"/>
      <c r="AU9" s="3"/>
    </row>
    <row r="10" spans="1:47" ht="23.25">
      <c r="A10" s="15"/>
      <c r="B10" s="15"/>
      <c r="C10" s="15"/>
      <c r="D10" s="15"/>
      <c r="E10" s="107"/>
      <c r="F10" s="145" t="s">
        <v>107</v>
      </c>
      <c r="G10" s="145"/>
      <c r="H10" s="111">
        <v>128.79499999999999</v>
      </c>
      <c r="I10" s="105"/>
      <c r="J10" s="105"/>
      <c r="K10" s="128"/>
      <c r="L10" s="128"/>
      <c r="M10" s="103">
        <f t="shared" ref="M10:P10" si="5">SUM(M4:M9)</f>
        <v>83.103344171588304</v>
      </c>
      <c r="N10" s="103">
        <f t="shared" si="5"/>
        <v>30.00147393165404</v>
      </c>
      <c r="O10" s="103">
        <f t="shared" si="5"/>
        <v>10.774976257451229</v>
      </c>
      <c r="P10" s="103">
        <f t="shared" si="5"/>
        <v>4.8002056393064017</v>
      </c>
      <c r="Q10" s="103" t="s">
        <v>108</v>
      </c>
      <c r="R10" s="103">
        <f t="shared" ref="R10:U10" si="6">SUM(R4:R9)</f>
        <v>124.3728503534366</v>
      </c>
      <c r="S10" s="103">
        <f t="shared" si="6"/>
        <v>3.3262784521840025</v>
      </c>
      <c r="T10" s="103">
        <f t="shared" si="6"/>
        <v>0.58924824355971905</v>
      </c>
      <c r="U10" s="103">
        <f t="shared" si="6"/>
        <v>0.39162295081967219</v>
      </c>
      <c r="V10" s="103" t="s">
        <v>108</v>
      </c>
      <c r="W10" s="103">
        <f t="shared" ref="W10:X10" si="7">SUM(W4:W9)</f>
        <v>0</v>
      </c>
      <c r="X10" s="103">
        <f t="shared" si="7"/>
        <v>0</v>
      </c>
      <c r="Y10" s="103">
        <f>SUM(Y4:Y9)</f>
        <v>128.67999999999998</v>
      </c>
      <c r="Z10" s="103" t="s">
        <v>108</v>
      </c>
      <c r="AA10" s="106">
        <f t="shared" ref="AA10:AB10" si="8">SUM(AA4:AA9)</f>
        <v>358.72999999999996</v>
      </c>
      <c r="AB10" s="106">
        <f t="shared" si="8"/>
        <v>362.08000000000004</v>
      </c>
      <c r="AC10" s="106" t="s">
        <v>108</v>
      </c>
      <c r="AD10" s="106">
        <f>SUM(AD4:AD9)</f>
        <v>1155.6799999999998</v>
      </c>
      <c r="AE10" s="106" t="s">
        <v>108</v>
      </c>
      <c r="AF10" s="106">
        <f>SUM(AF4:AF9)</f>
        <v>7776.08</v>
      </c>
      <c r="AG10" s="106" t="s">
        <v>108</v>
      </c>
      <c r="AH10" s="106">
        <f>SUM(AH4:AH9)</f>
        <v>54.99</v>
      </c>
      <c r="AI10" s="106" t="s">
        <v>108</v>
      </c>
      <c r="AJ10" s="104"/>
      <c r="AK10" s="45"/>
      <c r="AL10" s="1">
        <f>SUM(AL4:AL9)/H10</f>
        <v>1528.5975707519701</v>
      </c>
      <c r="AM10" s="45"/>
      <c r="AO10" s="25">
        <f t="shared" ref="AO10:AP10" si="9">SUM(AO4:AO9)</f>
        <v>128.67999999999998</v>
      </c>
      <c r="AP10" s="25">
        <f t="shared" si="9"/>
        <v>128.68</v>
      </c>
    </row>
    <row r="11" spans="1:47" ht="23.25">
      <c r="A11" s="15"/>
      <c r="B11" s="15"/>
      <c r="C11" s="15"/>
      <c r="D11" s="15"/>
      <c r="E11" s="107"/>
      <c r="F11" s="145" t="s">
        <v>109</v>
      </c>
      <c r="G11" s="145"/>
      <c r="H11" s="105"/>
      <c r="I11" s="105"/>
      <c r="J11" s="105"/>
      <c r="K11" s="128"/>
      <c r="L11" s="128"/>
      <c r="M11" s="103" t="s">
        <v>108</v>
      </c>
      <c r="N11" s="103" t="s">
        <v>108</v>
      </c>
      <c r="O11" s="103" t="s">
        <v>108</v>
      </c>
      <c r="P11" s="103" t="s">
        <v>108</v>
      </c>
      <c r="Q11" s="103">
        <f>SUMPRODUCT(Q4:Q9,H4:H9)/H10</f>
        <v>2.6208838557397418</v>
      </c>
      <c r="R11" s="103" t="s">
        <v>108</v>
      </c>
      <c r="S11" s="103" t="s">
        <v>108</v>
      </c>
      <c r="T11" s="103" t="s">
        <v>108</v>
      </c>
      <c r="U11" s="103" t="s">
        <v>108</v>
      </c>
      <c r="V11" s="103">
        <f>SUMPRODUCT(V4:V9,H4:H9)/H10</f>
        <v>4.5177494347606668</v>
      </c>
      <c r="W11" s="103" t="s">
        <v>108</v>
      </c>
      <c r="X11" s="103" t="s">
        <v>108</v>
      </c>
      <c r="Y11" s="103" t="s">
        <v>108</v>
      </c>
      <c r="Z11" s="103">
        <f>SUMPRODUCT(Z4:Z9,H4:H9)/H10</f>
        <v>1.5337348530610662</v>
      </c>
      <c r="AA11" s="106" t="s">
        <v>108</v>
      </c>
      <c r="AB11" s="106" t="s">
        <v>108</v>
      </c>
      <c r="AC11" s="106">
        <f>SUMPRODUCT(AC4:AC9,H4:H9)/H10</f>
        <v>0.12243682402267168</v>
      </c>
      <c r="AD11" s="106" t="s">
        <v>108</v>
      </c>
      <c r="AE11" s="106">
        <f>SUMPRODUCT(AE4:AE9,H4:H9)/H10</f>
        <v>0.25870059738343881</v>
      </c>
      <c r="AF11" s="106" t="s">
        <v>108</v>
      </c>
      <c r="AG11" s="106">
        <f>SUMPRODUCT(AG4:AG9,H4:H9)/H10</f>
        <v>1.756557821615746</v>
      </c>
      <c r="AH11" s="106" t="s">
        <v>108</v>
      </c>
      <c r="AI11" s="106">
        <f>SUMPRODUCT(AO4:AO9,H4:H9)/H10</f>
        <v>35.384508327186609</v>
      </c>
      <c r="AJ11" s="104"/>
      <c r="AK11" s="45"/>
      <c r="AL11" s="45"/>
      <c r="AM11" s="45"/>
      <c r="AO11" s="1">
        <f>((AO10-H10)/H10)*100</f>
        <v>-8.9289180480615779E-2</v>
      </c>
      <c r="AP11" s="1">
        <f>((AP10-H10)/H10)*100</f>
        <v>-8.9289180480593727E-2</v>
      </c>
    </row>
    <row r="12" spans="1:47" ht="15"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E12" s="5"/>
      <c r="AF12" s="6"/>
    </row>
    <row r="13" spans="1:47" ht="15"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E13" s="5"/>
      <c r="AF13" s="6"/>
    </row>
    <row r="14" spans="1:47" ht="15"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E14" s="5"/>
      <c r="AF14" s="6"/>
    </row>
    <row r="15" spans="1:47" ht="15"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E15" s="5"/>
      <c r="AF15" s="6"/>
    </row>
    <row r="16" spans="1:47" ht="15"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E16" s="5"/>
      <c r="AF16" s="6"/>
    </row>
  </sheetData>
  <mergeCells count="30">
    <mergeCell ref="A1:E1"/>
    <mergeCell ref="F10:G10"/>
    <mergeCell ref="F11:G11"/>
    <mergeCell ref="G2:G3"/>
    <mergeCell ref="H2:H3"/>
    <mergeCell ref="F2:F3"/>
    <mergeCell ref="A2:A3"/>
    <mergeCell ref="B2:B3"/>
    <mergeCell ref="C2:C3"/>
    <mergeCell ref="D2:D3"/>
    <mergeCell ref="E2:E3"/>
    <mergeCell ref="AG2:AG3"/>
    <mergeCell ref="AI2:AI3"/>
    <mergeCell ref="L2:L3"/>
    <mergeCell ref="AF2:AF3"/>
    <mergeCell ref="AD2:AD3"/>
    <mergeCell ref="W2:Y2"/>
    <mergeCell ref="AE2:AE3"/>
    <mergeCell ref="R2:U2"/>
    <mergeCell ref="Z2:Z3"/>
    <mergeCell ref="AA2:AA3"/>
    <mergeCell ref="AB2:AB3"/>
    <mergeCell ref="AC2:AC3"/>
    <mergeCell ref="AH2:AH3"/>
    <mergeCell ref="V2:V3"/>
    <mergeCell ref="I2:I3"/>
    <mergeCell ref="J2:J3"/>
    <mergeCell ref="K2:K3"/>
    <mergeCell ref="M2:P2"/>
    <mergeCell ref="Q2:Q3"/>
  </mergeCells>
  <printOptions horizontalCentered="1"/>
  <pageMargins left="0.63708333333333333" right="0.25" top="0.75" bottom="0.75" header="0.3" footer="0.3"/>
  <pageSetup paperSize="8" scale="37" fitToHeight="0" orientation="landscape" r:id="rId1"/>
  <colBreaks count="1" manualBreakCount="1"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tabSelected="1" view="pageLayout" zoomScale="60" zoomScaleNormal="90" zoomScaleSheetLayoutView="80" zoomScalePageLayoutView="60" workbookViewId="0">
      <selection activeCell="AG2" sqref="AG2:AG3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8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style="45" customWidth="1"/>
    <col min="34" max="34" width="11.75" style="45" customWidth="1"/>
    <col min="35" max="35" width="9" style="45" customWidth="1"/>
    <col min="36" max="36" width="9.75" bestFit="1" customWidth="1"/>
    <col min="37" max="37" width="9.75" style="45" customWidth="1"/>
  </cols>
  <sheetData>
    <row r="1" spans="1:48" ht="23.25">
      <c r="A1" s="144" t="s">
        <v>166</v>
      </c>
      <c r="B1" s="144"/>
      <c r="C1" s="144"/>
      <c r="D1" s="144"/>
      <c r="E1" s="14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48" ht="30" customHeight="1">
      <c r="A2" s="130" t="s">
        <v>110</v>
      </c>
      <c r="B2" s="130" t="s">
        <v>0</v>
      </c>
      <c r="C2" s="131" t="s">
        <v>1</v>
      </c>
      <c r="D2" s="132" t="s">
        <v>2</v>
      </c>
      <c r="E2" s="130" t="s">
        <v>3</v>
      </c>
      <c r="F2" s="130" t="s">
        <v>133</v>
      </c>
      <c r="G2" s="130" t="s">
        <v>134</v>
      </c>
      <c r="H2" s="133" t="s">
        <v>135</v>
      </c>
      <c r="I2" s="130" t="s">
        <v>5</v>
      </c>
      <c r="J2" s="130" t="s">
        <v>6</v>
      </c>
      <c r="K2" s="134" t="s">
        <v>7</v>
      </c>
      <c r="L2" s="130" t="s">
        <v>8</v>
      </c>
      <c r="M2" s="151" t="s">
        <v>136</v>
      </c>
      <c r="N2" s="151"/>
      <c r="O2" s="151"/>
      <c r="P2" s="151"/>
      <c r="Q2" s="140" t="s">
        <v>137</v>
      </c>
      <c r="R2" s="151" t="s">
        <v>138</v>
      </c>
      <c r="S2" s="151"/>
      <c r="T2" s="151"/>
      <c r="U2" s="151"/>
      <c r="V2" s="140" t="s">
        <v>139</v>
      </c>
      <c r="W2" s="146" t="s">
        <v>140</v>
      </c>
      <c r="X2" s="147"/>
      <c r="Y2" s="148"/>
      <c r="Z2" s="140" t="s">
        <v>141</v>
      </c>
      <c r="AA2" s="135" t="s">
        <v>168</v>
      </c>
      <c r="AB2" s="135" t="s">
        <v>157</v>
      </c>
      <c r="AC2" s="136" t="s">
        <v>142</v>
      </c>
      <c r="AD2" s="138" t="s">
        <v>158</v>
      </c>
      <c r="AE2" s="149" t="s">
        <v>143</v>
      </c>
      <c r="AF2" s="138" t="s">
        <v>159</v>
      </c>
      <c r="AG2" s="136" t="s">
        <v>144</v>
      </c>
      <c r="AH2" s="138" t="s">
        <v>160</v>
      </c>
      <c r="AI2" s="138" t="s">
        <v>161</v>
      </c>
      <c r="AJ2" s="55"/>
      <c r="AK2" s="55"/>
      <c r="AL2" s="55"/>
      <c r="AN2" s="45"/>
    </row>
    <row r="3" spans="1:48" ht="46.5" customHeight="1">
      <c r="A3" s="130"/>
      <c r="B3" s="130"/>
      <c r="C3" s="131"/>
      <c r="D3" s="132"/>
      <c r="E3" s="130"/>
      <c r="F3" s="130"/>
      <c r="G3" s="130"/>
      <c r="H3" s="133"/>
      <c r="I3" s="130"/>
      <c r="J3" s="130"/>
      <c r="K3" s="134"/>
      <c r="L3" s="130"/>
      <c r="M3" s="97" t="s">
        <v>145</v>
      </c>
      <c r="N3" s="98" t="s">
        <v>146</v>
      </c>
      <c r="O3" s="98" t="s">
        <v>147</v>
      </c>
      <c r="P3" s="97" t="s">
        <v>148</v>
      </c>
      <c r="Q3" s="140"/>
      <c r="R3" s="97" t="s">
        <v>149</v>
      </c>
      <c r="S3" s="98" t="s">
        <v>150</v>
      </c>
      <c r="T3" s="98" t="s">
        <v>151</v>
      </c>
      <c r="U3" s="97" t="s">
        <v>152</v>
      </c>
      <c r="V3" s="140"/>
      <c r="W3" s="97" t="s">
        <v>153</v>
      </c>
      <c r="X3" s="98" t="s">
        <v>154</v>
      </c>
      <c r="Y3" s="97" t="s">
        <v>155</v>
      </c>
      <c r="Z3" s="140"/>
      <c r="AA3" s="135"/>
      <c r="AB3" s="135"/>
      <c r="AC3" s="137"/>
      <c r="AD3" s="139"/>
      <c r="AE3" s="150"/>
      <c r="AF3" s="139"/>
      <c r="AG3" s="137"/>
      <c r="AH3" s="139"/>
      <c r="AI3" s="139"/>
      <c r="AJ3" s="55"/>
      <c r="AK3" s="55"/>
      <c r="AL3" s="55"/>
      <c r="AN3" s="45"/>
    </row>
    <row r="4" spans="1:48" s="4" customFormat="1" ht="23.25">
      <c r="A4" s="79" t="s">
        <v>117</v>
      </c>
      <c r="B4" s="8">
        <v>638</v>
      </c>
      <c r="C4" s="17">
        <v>220</v>
      </c>
      <c r="D4" s="8">
        <v>102</v>
      </c>
      <c r="E4" s="8" t="s">
        <v>88</v>
      </c>
      <c r="F4" s="9">
        <v>21293</v>
      </c>
      <c r="G4" s="9">
        <v>56294</v>
      </c>
      <c r="H4" s="36">
        <v>35.000999999999998</v>
      </c>
      <c r="I4" s="14">
        <v>2</v>
      </c>
      <c r="J4" s="8" t="s">
        <v>130</v>
      </c>
      <c r="K4" s="12">
        <v>42136</v>
      </c>
      <c r="L4" s="13" t="s">
        <v>111</v>
      </c>
      <c r="M4" s="59">
        <v>26.074999999999999</v>
      </c>
      <c r="N4" s="59">
        <v>6.65</v>
      </c>
      <c r="O4" s="59">
        <v>1.625</v>
      </c>
      <c r="P4" s="59">
        <v>0.47499999999999998</v>
      </c>
      <c r="Q4" s="59">
        <v>2.1915100000000001</v>
      </c>
      <c r="R4" s="59">
        <v>33.825000000000003</v>
      </c>
      <c r="S4" s="59">
        <v>0.92500000000000004</v>
      </c>
      <c r="T4" s="59">
        <v>7.4999999999999997E-2</v>
      </c>
      <c r="U4" s="59">
        <v>0</v>
      </c>
      <c r="V4" s="59">
        <v>4.5382400000000001</v>
      </c>
      <c r="W4" s="59">
        <v>0</v>
      </c>
      <c r="X4" s="59">
        <v>0</v>
      </c>
      <c r="Y4" s="59">
        <f>M4+N4+O4+P4</f>
        <v>34.825000000000003</v>
      </c>
      <c r="Z4" s="59">
        <v>1.3329299999999999</v>
      </c>
      <c r="AA4" s="60">
        <v>0</v>
      </c>
      <c r="AB4" s="59">
        <v>0</v>
      </c>
      <c r="AC4" s="59">
        <v>0</v>
      </c>
      <c r="AD4" s="59">
        <v>0</v>
      </c>
      <c r="AE4" s="59">
        <v>0</v>
      </c>
      <c r="AF4" s="59">
        <v>15.46</v>
      </c>
      <c r="AG4" s="59">
        <v>1.2619999999999999E-2</v>
      </c>
      <c r="AH4" s="59">
        <v>0</v>
      </c>
      <c r="AI4" s="59">
        <v>0</v>
      </c>
      <c r="AJ4" s="52"/>
      <c r="AK4" s="52"/>
      <c r="AL4" s="52">
        <f>AB4*0.5</f>
        <v>0</v>
      </c>
      <c r="AM4" s="1">
        <f t="shared" ref="AM4:AM23" si="0">(AA4+AD4+AF4+AH4+AL4)*H4</f>
        <v>541.11545999999998</v>
      </c>
      <c r="AN4" s="1"/>
      <c r="AO4" s="1"/>
      <c r="AP4" s="1">
        <f t="shared" ref="AP4:AP23" si="1">SUM(M4:P4)</f>
        <v>34.825000000000003</v>
      </c>
      <c r="AQ4" s="1">
        <f t="shared" ref="AQ4:AQ23" si="2">SUM(R4:U4)</f>
        <v>34.825000000000003</v>
      </c>
      <c r="AR4" s="2"/>
      <c r="AS4" s="3"/>
      <c r="AT4" s="3"/>
      <c r="AU4" s="3"/>
      <c r="AV4" s="3"/>
    </row>
    <row r="5" spans="1:48" s="4" customFormat="1" ht="23.25">
      <c r="A5" s="79" t="s">
        <v>117</v>
      </c>
      <c r="B5" s="8">
        <v>638</v>
      </c>
      <c r="C5" s="17">
        <v>226</v>
      </c>
      <c r="D5" s="8">
        <v>402</v>
      </c>
      <c r="E5" s="8" t="s">
        <v>89</v>
      </c>
      <c r="F5" s="9">
        <v>277679</v>
      </c>
      <c r="G5" s="9">
        <v>313384</v>
      </c>
      <c r="H5" s="36">
        <v>35.704999999999998</v>
      </c>
      <c r="I5" s="14">
        <v>4</v>
      </c>
      <c r="J5" s="8" t="s">
        <v>131</v>
      </c>
      <c r="K5" s="12">
        <v>42136</v>
      </c>
      <c r="L5" s="13" t="s">
        <v>111</v>
      </c>
      <c r="M5" s="59">
        <v>19.100000000000001</v>
      </c>
      <c r="N5" s="59">
        <v>10.85</v>
      </c>
      <c r="O5" s="59">
        <v>4.125</v>
      </c>
      <c r="P5" s="59">
        <v>1.45</v>
      </c>
      <c r="Q5" s="59">
        <v>2.6782400000000002</v>
      </c>
      <c r="R5" s="59">
        <v>23.375</v>
      </c>
      <c r="S5" s="59">
        <v>9.6</v>
      </c>
      <c r="T5" s="59">
        <v>2.2250000000000001</v>
      </c>
      <c r="U5" s="59">
        <v>0.32500000000000001</v>
      </c>
      <c r="V5" s="59">
        <v>8.7358200000000004</v>
      </c>
      <c r="W5" s="59">
        <v>0</v>
      </c>
      <c r="X5" s="59">
        <v>0</v>
      </c>
      <c r="Y5" s="59">
        <f t="shared" ref="Y5:Y23" si="3">M5+N5+O5+P5</f>
        <v>35.525000000000006</v>
      </c>
      <c r="Z5" s="59">
        <v>1.49569</v>
      </c>
      <c r="AA5" s="60">
        <v>2461.8200000000002</v>
      </c>
      <c r="AB5" s="59">
        <v>0</v>
      </c>
      <c r="AC5" s="59">
        <v>1.84623</v>
      </c>
      <c r="AD5" s="59">
        <v>2.2000000000000002</v>
      </c>
      <c r="AE5" s="59">
        <v>1.65E-3</v>
      </c>
      <c r="AF5" s="59">
        <v>173.9</v>
      </c>
      <c r="AG5" s="59">
        <v>0.130416</v>
      </c>
      <c r="AH5" s="59">
        <v>0</v>
      </c>
      <c r="AI5" s="59">
        <v>0</v>
      </c>
      <c r="AJ5" s="52"/>
      <c r="AK5" s="52"/>
      <c r="AL5" s="52">
        <f t="shared" ref="AL5:AL23" si="4">AB5*0.5</f>
        <v>0</v>
      </c>
      <c r="AM5" s="1">
        <f t="shared" si="0"/>
        <v>94186.933600000004</v>
      </c>
      <c r="AN5" s="1"/>
      <c r="AO5" s="1"/>
      <c r="AP5" s="1">
        <f t="shared" si="1"/>
        <v>35.525000000000006</v>
      </c>
      <c r="AQ5" s="1">
        <f t="shared" si="2"/>
        <v>35.525000000000006</v>
      </c>
      <c r="AR5" s="2"/>
      <c r="AS5" s="3"/>
      <c r="AT5" s="3"/>
      <c r="AU5" s="3"/>
      <c r="AV5" s="3"/>
    </row>
    <row r="6" spans="1:48" s="4" customFormat="1" ht="23.25">
      <c r="A6" s="79" t="s">
        <v>117</v>
      </c>
      <c r="B6" s="8">
        <v>638</v>
      </c>
      <c r="C6" s="17">
        <v>226</v>
      </c>
      <c r="D6" s="8">
        <v>402</v>
      </c>
      <c r="E6" s="8" t="s">
        <v>89</v>
      </c>
      <c r="F6" s="9">
        <v>313384</v>
      </c>
      <c r="G6" s="9">
        <v>277679</v>
      </c>
      <c r="H6" s="36">
        <v>35.704999999999998</v>
      </c>
      <c r="I6" s="14">
        <v>4</v>
      </c>
      <c r="J6" s="8" t="s">
        <v>20</v>
      </c>
      <c r="K6" s="12">
        <v>42136</v>
      </c>
      <c r="L6" s="13" t="s">
        <v>111</v>
      </c>
      <c r="M6" s="59">
        <v>21.35</v>
      </c>
      <c r="N6" s="59">
        <v>10.35</v>
      </c>
      <c r="O6" s="59">
        <v>3.0249999999999999</v>
      </c>
      <c r="P6" s="59">
        <v>0.85</v>
      </c>
      <c r="Q6" s="59">
        <v>2.36036</v>
      </c>
      <c r="R6" s="59">
        <v>25.225000000000001</v>
      </c>
      <c r="S6" s="59">
        <v>8.7750000000000004</v>
      </c>
      <c r="T6" s="59">
        <v>1.5</v>
      </c>
      <c r="U6" s="59">
        <v>7.4999999999999997E-2</v>
      </c>
      <c r="V6" s="59">
        <v>8.0691100000000002</v>
      </c>
      <c r="W6" s="59">
        <v>0</v>
      </c>
      <c r="X6" s="59">
        <v>0</v>
      </c>
      <c r="Y6" s="59">
        <f t="shared" si="3"/>
        <v>35.575000000000003</v>
      </c>
      <c r="Z6" s="59">
        <v>1.45442</v>
      </c>
      <c r="AA6" s="60">
        <v>1686.26</v>
      </c>
      <c r="AB6" s="59">
        <v>38.96</v>
      </c>
      <c r="AC6" s="59">
        <v>1.3649500000000001</v>
      </c>
      <c r="AD6" s="59">
        <v>0</v>
      </c>
      <c r="AE6" s="59">
        <v>0</v>
      </c>
      <c r="AF6" s="59">
        <v>73.31</v>
      </c>
      <c r="AG6" s="59">
        <v>5.8663E-2</v>
      </c>
      <c r="AH6" s="59">
        <v>0</v>
      </c>
      <c r="AI6" s="59">
        <v>0</v>
      </c>
      <c r="AJ6" s="52"/>
      <c r="AK6" s="52"/>
      <c r="AL6" s="52">
        <f t="shared" si="4"/>
        <v>19.48</v>
      </c>
      <c r="AM6" s="1">
        <f t="shared" si="0"/>
        <v>63520.980249999993</v>
      </c>
      <c r="AN6" s="1"/>
      <c r="AO6" s="1"/>
      <c r="AP6" s="1">
        <f t="shared" si="1"/>
        <v>35.575000000000003</v>
      </c>
      <c r="AQ6" s="1">
        <f t="shared" si="2"/>
        <v>35.575000000000003</v>
      </c>
      <c r="AR6" s="2"/>
      <c r="AS6" s="3"/>
      <c r="AT6" s="3"/>
      <c r="AU6" s="3"/>
      <c r="AV6" s="3"/>
    </row>
    <row r="7" spans="1:48" s="4" customFormat="1" ht="23.25">
      <c r="A7" s="79" t="s">
        <v>117</v>
      </c>
      <c r="B7" s="8">
        <v>638</v>
      </c>
      <c r="C7" s="20">
        <v>226</v>
      </c>
      <c r="D7" s="8">
        <v>401</v>
      </c>
      <c r="E7" s="8" t="s">
        <v>90</v>
      </c>
      <c r="F7" s="9">
        <v>233891</v>
      </c>
      <c r="G7" s="9">
        <v>271989</v>
      </c>
      <c r="H7" s="36">
        <v>38.097999999999999</v>
      </c>
      <c r="I7" s="14">
        <v>2</v>
      </c>
      <c r="J7" s="8" t="s">
        <v>130</v>
      </c>
      <c r="K7" s="12">
        <v>42136</v>
      </c>
      <c r="L7" s="13" t="s">
        <v>111</v>
      </c>
      <c r="M7" s="59">
        <v>20.55</v>
      </c>
      <c r="N7" s="59">
        <v>10.3765</v>
      </c>
      <c r="O7" s="59">
        <v>5.3250000000000002</v>
      </c>
      <c r="P7" s="59">
        <v>1.7</v>
      </c>
      <c r="Q7" s="59">
        <v>3.17</v>
      </c>
      <c r="R7" s="59">
        <v>31.55</v>
      </c>
      <c r="S7" s="59">
        <v>4.0750000000000002</v>
      </c>
      <c r="T7" s="59">
        <v>1.75</v>
      </c>
      <c r="U7" s="59">
        <v>0.57499999999999996</v>
      </c>
      <c r="V7" s="59">
        <v>8.89</v>
      </c>
      <c r="W7" s="59">
        <v>0</v>
      </c>
      <c r="X7" s="59">
        <v>0</v>
      </c>
      <c r="Y7" s="59">
        <f t="shared" si="3"/>
        <v>37.951500000000003</v>
      </c>
      <c r="Z7" s="59">
        <v>1.17</v>
      </c>
      <c r="AA7" s="60">
        <v>208.81</v>
      </c>
      <c r="AB7" s="59">
        <v>0</v>
      </c>
      <c r="AC7" s="59">
        <v>0.16708999999999999</v>
      </c>
      <c r="AD7" s="59">
        <v>0</v>
      </c>
      <c r="AE7" s="59">
        <v>0</v>
      </c>
      <c r="AF7" s="59">
        <v>17.37</v>
      </c>
      <c r="AG7" s="59">
        <v>1.3899999999999999E-2</v>
      </c>
      <c r="AH7" s="59">
        <v>0</v>
      </c>
      <c r="AI7" s="59">
        <v>0</v>
      </c>
      <c r="AJ7" s="52"/>
      <c r="AK7" s="52"/>
      <c r="AL7" s="52">
        <f t="shared" si="4"/>
        <v>0</v>
      </c>
      <c r="AM7" s="1">
        <f t="shared" si="0"/>
        <v>8617.0056399999994</v>
      </c>
      <c r="AN7" s="1"/>
      <c r="AO7" s="1"/>
      <c r="AP7" s="1">
        <f t="shared" si="1"/>
        <v>37.951500000000003</v>
      </c>
      <c r="AQ7" s="1">
        <f t="shared" si="2"/>
        <v>37.950000000000003</v>
      </c>
      <c r="AR7" s="2"/>
      <c r="AS7" s="3"/>
      <c r="AT7" s="3"/>
      <c r="AU7" s="3"/>
      <c r="AV7" s="3"/>
    </row>
    <row r="8" spans="1:48" s="4" customFormat="1" ht="23.25">
      <c r="A8" s="79" t="s">
        <v>117</v>
      </c>
      <c r="B8" s="8">
        <v>638</v>
      </c>
      <c r="C8" s="17">
        <v>2076</v>
      </c>
      <c r="D8" s="8">
        <v>200</v>
      </c>
      <c r="E8" s="8" t="s">
        <v>91</v>
      </c>
      <c r="F8" s="9">
        <v>36513</v>
      </c>
      <c r="G8" s="9">
        <v>57985</v>
      </c>
      <c r="H8" s="36">
        <v>21.472000000000001</v>
      </c>
      <c r="I8" s="14">
        <v>2</v>
      </c>
      <c r="J8" s="8" t="s">
        <v>130</v>
      </c>
      <c r="K8" s="12">
        <v>42136</v>
      </c>
      <c r="L8" s="13" t="s">
        <v>111</v>
      </c>
      <c r="M8" s="59">
        <v>12.775</v>
      </c>
      <c r="N8" s="59">
        <v>5.7</v>
      </c>
      <c r="O8" s="59">
        <v>2.0499999999999998</v>
      </c>
      <c r="P8" s="59">
        <v>0.875</v>
      </c>
      <c r="Q8" s="59">
        <v>3.2308699999999999</v>
      </c>
      <c r="R8" s="59">
        <v>20.425000000000001</v>
      </c>
      <c r="S8" s="59">
        <v>0.85</v>
      </c>
      <c r="T8" s="59">
        <v>0.1</v>
      </c>
      <c r="U8" s="59">
        <v>2.5000000000000001E-2</v>
      </c>
      <c r="V8" s="59">
        <v>5.8822599999999996</v>
      </c>
      <c r="W8" s="59">
        <v>0</v>
      </c>
      <c r="X8" s="59">
        <v>0</v>
      </c>
      <c r="Y8" s="59">
        <f t="shared" si="3"/>
        <v>21.400000000000002</v>
      </c>
      <c r="Z8" s="59">
        <v>1.41917</v>
      </c>
      <c r="AA8" s="60">
        <v>42.81</v>
      </c>
      <c r="AB8" s="59">
        <v>0</v>
      </c>
      <c r="AC8" s="59">
        <v>5.6959999999999997E-2</v>
      </c>
      <c r="AD8" s="59">
        <v>1.71</v>
      </c>
      <c r="AE8" s="59">
        <v>2.2799999999999999E-3</v>
      </c>
      <c r="AF8" s="59">
        <v>853.84</v>
      </c>
      <c r="AG8" s="59">
        <v>1.1361509999999999</v>
      </c>
      <c r="AH8" s="59">
        <v>0</v>
      </c>
      <c r="AI8" s="59">
        <v>0</v>
      </c>
      <c r="AJ8" s="52"/>
      <c r="AK8" s="52"/>
      <c r="AL8" s="52">
        <f t="shared" si="4"/>
        <v>0</v>
      </c>
      <c r="AM8" s="1">
        <f t="shared" si="0"/>
        <v>19289.585920000001</v>
      </c>
      <c r="AN8" s="1"/>
      <c r="AO8" s="1"/>
      <c r="AP8" s="1">
        <f t="shared" si="1"/>
        <v>21.400000000000002</v>
      </c>
      <c r="AQ8" s="1">
        <f t="shared" si="2"/>
        <v>21.400000000000002</v>
      </c>
      <c r="AR8" s="2"/>
      <c r="AS8" s="3"/>
      <c r="AT8" s="3"/>
      <c r="AU8" s="3"/>
      <c r="AV8" s="3"/>
    </row>
    <row r="9" spans="1:48" s="4" customFormat="1" ht="23.25">
      <c r="A9" s="79" t="s">
        <v>117</v>
      </c>
      <c r="B9" s="8">
        <v>638</v>
      </c>
      <c r="C9" s="17">
        <v>2083</v>
      </c>
      <c r="D9" s="8">
        <v>101</v>
      </c>
      <c r="E9" s="8" t="s">
        <v>92</v>
      </c>
      <c r="F9" s="9">
        <v>0</v>
      </c>
      <c r="G9" s="9">
        <v>9782</v>
      </c>
      <c r="H9" s="36">
        <v>9.782</v>
      </c>
      <c r="I9" s="14">
        <v>2</v>
      </c>
      <c r="J9" s="8" t="s">
        <v>131</v>
      </c>
      <c r="K9" s="12">
        <v>42136</v>
      </c>
      <c r="L9" s="13" t="s">
        <v>111</v>
      </c>
      <c r="M9" s="59">
        <v>7.2</v>
      </c>
      <c r="N9" s="59">
        <v>1.85</v>
      </c>
      <c r="O9" s="59">
        <v>0.7</v>
      </c>
      <c r="P9" s="59">
        <v>0.25</v>
      </c>
      <c r="Q9" s="59">
        <v>2.3445499999999999</v>
      </c>
      <c r="R9" s="59">
        <v>9.4749999999999996</v>
      </c>
      <c r="S9" s="59">
        <v>0.5</v>
      </c>
      <c r="T9" s="59">
        <v>0</v>
      </c>
      <c r="U9" s="59">
        <v>2.5000000000000001E-2</v>
      </c>
      <c r="V9" s="59">
        <v>5.4150999999999998</v>
      </c>
      <c r="W9" s="59">
        <v>0</v>
      </c>
      <c r="X9" s="59">
        <v>0</v>
      </c>
      <c r="Y9" s="59">
        <f t="shared" si="3"/>
        <v>10</v>
      </c>
      <c r="Z9" s="59">
        <v>1.25488</v>
      </c>
      <c r="AA9" s="60">
        <v>0</v>
      </c>
      <c r="AB9" s="59">
        <v>0</v>
      </c>
      <c r="AC9" s="59">
        <v>0</v>
      </c>
      <c r="AD9" s="59">
        <v>0</v>
      </c>
      <c r="AE9" s="59">
        <v>0</v>
      </c>
      <c r="AF9" s="59">
        <v>28.26</v>
      </c>
      <c r="AG9" s="59">
        <v>8.2540000000000002E-2</v>
      </c>
      <c r="AH9" s="59">
        <v>0</v>
      </c>
      <c r="AI9" s="59">
        <v>0</v>
      </c>
      <c r="AJ9" s="52"/>
      <c r="AK9" s="52"/>
      <c r="AL9" s="52">
        <f t="shared" si="4"/>
        <v>0</v>
      </c>
      <c r="AM9" s="1">
        <f t="shared" si="0"/>
        <v>276.43932000000001</v>
      </c>
      <c r="AN9" s="1"/>
      <c r="AO9" s="1"/>
      <c r="AP9" s="1">
        <f t="shared" si="1"/>
        <v>10</v>
      </c>
      <c r="AQ9" s="1">
        <f t="shared" si="2"/>
        <v>10</v>
      </c>
      <c r="AR9" s="2"/>
      <c r="AS9" s="3"/>
      <c r="AT9" s="3"/>
      <c r="AU9" s="3"/>
      <c r="AV9" s="3"/>
    </row>
    <row r="10" spans="1:48" s="4" customFormat="1" ht="23.25">
      <c r="A10" s="79" t="s">
        <v>117</v>
      </c>
      <c r="B10" s="8">
        <v>638</v>
      </c>
      <c r="C10" s="17">
        <v>2083</v>
      </c>
      <c r="D10" s="8">
        <v>102</v>
      </c>
      <c r="E10" s="8" t="s">
        <v>93</v>
      </c>
      <c r="F10" s="9">
        <v>9782</v>
      </c>
      <c r="G10" s="9">
        <v>33699</v>
      </c>
      <c r="H10" s="36">
        <v>23.917000000000002</v>
      </c>
      <c r="I10" s="14">
        <v>2</v>
      </c>
      <c r="J10" s="8" t="s">
        <v>130</v>
      </c>
      <c r="K10" s="12">
        <v>42138</v>
      </c>
      <c r="L10" s="13" t="s">
        <v>111</v>
      </c>
      <c r="M10" s="59">
        <v>17.225000000000001</v>
      </c>
      <c r="N10" s="59">
        <v>5.25</v>
      </c>
      <c r="O10" s="59">
        <v>0.82499999999999996</v>
      </c>
      <c r="P10" s="59">
        <v>0.52500000000000002</v>
      </c>
      <c r="Q10" s="59">
        <v>2.2932399999999999</v>
      </c>
      <c r="R10" s="59">
        <v>23.574999999999999</v>
      </c>
      <c r="S10" s="59">
        <v>0.25</v>
      </c>
      <c r="T10" s="59">
        <v>0</v>
      </c>
      <c r="U10" s="59">
        <v>0</v>
      </c>
      <c r="V10" s="59">
        <v>4.1877300000000002</v>
      </c>
      <c r="W10" s="59">
        <v>0</v>
      </c>
      <c r="X10" s="59">
        <v>0</v>
      </c>
      <c r="Y10" s="59">
        <f t="shared" si="3"/>
        <v>23.824999999999999</v>
      </c>
      <c r="Z10" s="59">
        <v>1.2423599999999999</v>
      </c>
      <c r="AA10" s="60">
        <v>13.31</v>
      </c>
      <c r="AB10" s="59">
        <v>0</v>
      </c>
      <c r="AC10" s="59">
        <v>1.5900000000000001E-2</v>
      </c>
      <c r="AD10" s="59">
        <v>0</v>
      </c>
      <c r="AE10" s="59">
        <v>0</v>
      </c>
      <c r="AF10" s="59">
        <v>30.71</v>
      </c>
      <c r="AG10" s="59">
        <v>3.6686000000000003E-2</v>
      </c>
      <c r="AH10" s="59">
        <v>0</v>
      </c>
      <c r="AI10" s="59">
        <v>0</v>
      </c>
      <c r="AJ10" s="52"/>
      <c r="AK10" s="52"/>
      <c r="AL10" s="52">
        <f t="shared" si="4"/>
        <v>0</v>
      </c>
      <c r="AM10" s="1">
        <f t="shared" si="0"/>
        <v>1052.8263400000001</v>
      </c>
      <c r="AN10" s="1"/>
      <c r="AO10" s="1"/>
      <c r="AP10" s="1">
        <f t="shared" si="1"/>
        <v>23.824999999999999</v>
      </c>
      <c r="AQ10" s="1">
        <f t="shared" si="2"/>
        <v>23.824999999999999</v>
      </c>
      <c r="AR10" s="2"/>
      <c r="AS10" s="3"/>
      <c r="AT10" s="3"/>
      <c r="AU10" s="3"/>
      <c r="AV10" s="3"/>
    </row>
    <row r="11" spans="1:48" s="4" customFormat="1" ht="23.25">
      <c r="A11" s="79" t="s">
        <v>117</v>
      </c>
      <c r="B11" s="8">
        <v>638</v>
      </c>
      <c r="C11" s="17">
        <v>2086</v>
      </c>
      <c r="D11" s="8">
        <v>201</v>
      </c>
      <c r="E11" s="8" t="s">
        <v>94</v>
      </c>
      <c r="F11" s="9">
        <v>26315</v>
      </c>
      <c r="G11" s="9">
        <v>95475</v>
      </c>
      <c r="H11" s="36">
        <v>69.16</v>
      </c>
      <c r="I11" s="14">
        <v>2</v>
      </c>
      <c r="J11" s="8" t="s">
        <v>130</v>
      </c>
      <c r="K11" s="12">
        <v>42138</v>
      </c>
      <c r="L11" s="13" t="s">
        <v>111</v>
      </c>
      <c r="M11" s="59">
        <v>51.825000000000003</v>
      </c>
      <c r="N11" s="59">
        <v>11.925000000000001</v>
      </c>
      <c r="O11" s="59">
        <v>4</v>
      </c>
      <c r="P11" s="59">
        <v>1.5249999999999999</v>
      </c>
      <c r="Q11" s="59">
        <v>2.2719299999999998</v>
      </c>
      <c r="R11" s="59">
        <v>66.224999999999994</v>
      </c>
      <c r="S11" s="59">
        <v>2.35</v>
      </c>
      <c r="T11" s="59">
        <v>0.55000000000000004</v>
      </c>
      <c r="U11" s="59">
        <v>0.15</v>
      </c>
      <c r="V11" s="59">
        <v>4.9559100000000003</v>
      </c>
      <c r="W11" s="59">
        <v>0</v>
      </c>
      <c r="X11" s="59">
        <v>0</v>
      </c>
      <c r="Y11" s="59">
        <f t="shared" si="3"/>
        <v>69.275000000000006</v>
      </c>
      <c r="Z11" s="59">
        <v>1.3201400000000001</v>
      </c>
      <c r="AA11" s="60">
        <v>4.51</v>
      </c>
      <c r="AB11" s="59">
        <v>0</v>
      </c>
      <c r="AC11" s="59">
        <v>1.8600000000000001E-3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2"/>
      <c r="AK11" s="52"/>
      <c r="AL11" s="52">
        <f t="shared" si="4"/>
        <v>0</v>
      </c>
      <c r="AM11" s="1">
        <f t="shared" si="0"/>
        <v>311.91159999999996</v>
      </c>
      <c r="AN11" s="1"/>
      <c r="AO11" s="1"/>
      <c r="AP11" s="1">
        <f t="shared" si="1"/>
        <v>69.275000000000006</v>
      </c>
      <c r="AQ11" s="1">
        <f t="shared" si="2"/>
        <v>69.274999999999991</v>
      </c>
      <c r="AR11" s="2"/>
      <c r="AS11" s="3"/>
      <c r="AT11" s="3"/>
      <c r="AU11" s="3"/>
      <c r="AV11" s="3"/>
    </row>
    <row r="12" spans="1:48" s="4" customFormat="1" ht="23.25">
      <c r="A12" s="79" t="s">
        <v>117</v>
      </c>
      <c r="B12" s="8">
        <v>638</v>
      </c>
      <c r="C12" s="17">
        <v>2086</v>
      </c>
      <c r="D12" s="8">
        <v>202</v>
      </c>
      <c r="E12" s="8" t="s">
        <v>95</v>
      </c>
      <c r="F12" s="9">
        <v>95475</v>
      </c>
      <c r="G12" s="9">
        <v>110006</v>
      </c>
      <c r="H12" s="36">
        <v>14.531000000000001</v>
      </c>
      <c r="I12" s="14">
        <v>2</v>
      </c>
      <c r="J12" s="8" t="s">
        <v>130</v>
      </c>
      <c r="K12" s="12">
        <v>42138</v>
      </c>
      <c r="L12" s="13" t="s">
        <v>111</v>
      </c>
      <c r="M12" s="59">
        <v>8.9</v>
      </c>
      <c r="N12" s="59">
        <v>2.9</v>
      </c>
      <c r="O12" s="59">
        <v>1.2250000000000001</v>
      </c>
      <c r="P12" s="59">
        <v>0.875</v>
      </c>
      <c r="Q12" s="59">
        <v>2.5486</v>
      </c>
      <c r="R12" s="59">
        <v>13.4</v>
      </c>
      <c r="S12" s="59">
        <v>0.47499999999999998</v>
      </c>
      <c r="T12" s="59">
        <v>2.5000000000000001E-2</v>
      </c>
      <c r="U12" s="59">
        <v>0</v>
      </c>
      <c r="V12" s="59">
        <v>5.0164799999999996</v>
      </c>
      <c r="W12" s="59">
        <v>0</v>
      </c>
      <c r="X12" s="59">
        <v>0</v>
      </c>
      <c r="Y12" s="59">
        <f t="shared" si="3"/>
        <v>13.9</v>
      </c>
      <c r="Z12" s="59">
        <v>1.66639</v>
      </c>
      <c r="AA12" s="60">
        <v>0.92</v>
      </c>
      <c r="AB12" s="59">
        <v>0</v>
      </c>
      <c r="AC12" s="59">
        <v>1.81E-3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2"/>
      <c r="AK12" s="52"/>
      <c r="AL12" s="52">
        <f t="shared" si="4"/>
        <v>0</v>
      </c>
      <c r="AM12" s="1">
        <f t="shared" si="0"/>
        <v>13.368520000000002</v>
      </c>
      <c r="AN12" s="1"/>
      <c r="AO12" s="1"/>
      <c r="AP12" s="1">
        <f t="shared" si="1"/>
        <v>13.9</v>
      </c>
      <c r="AQ12" s="1">
        <f t="shared" si="2"/>
        <v>13.9</v>
      </c>
      <c r="AR12" s="2"/>
      <c r="AS12" s="3"/>
      <c r="AT12" s="3"/>
      <c r="AU12" s="3"/>
      <c r="AV12" s="3"/>
    </row>
    <row r="13" spans="1:48" s="4" customFormat="1" ht="23.25">
      <c r="A13" s="79" t="s">
        <v>117</v>
      </c>
      <c r="B13" s="8">
        <v>638</v>
      </c>
      <c r="C13" s="17">
        <v>2157</v>
      </c>
      <c r="D13" s="8">
        <v>101</v>
      </c>
      <c r="E13" s="8" t="s">
        <v>96</v>
      </c>
      <c r="F13" s="9">
        <v>0</v>
      </c>
      <c r="G13" s="9">
        <v>6495</v>
      </c>
      <c r="H13" s="36">
        <v>6.4950000000000001</v>
      </c>
      <c r="I13" s="14">
        <v>2</v>
      </c>
      <c r="J13" s="8" t="s">
        <v>130</v>
      </c>
      <c r="K13" s="12">
        <v>42137</v>
      </c>
      <c r="L13" s="13" t="s">
        <v>111</v>
      </c>
      <c r="M13" s="59">
        <v>2.5499999999999998</v>
      </c>
      <c r="N13" s="59">
        <v>1.35</v>
      </c>
      <c r="O13" s="59">
        <v>1.0249999999999999</v>
      </c>
      <c r="P13" s="59">
        <v>0.65</v>
      </c>
      <c r="Q13" s="59">
        <v>3.2082999999999999</v>
      </c>
      <c r="R13" s="59">
        <v>5.3</v>
      </c>
      <c r="S13" s="59">
        <v>0.27500000000000002</v>
      </c>
      <c r="T13" s="59">
        <v>0</v>
      </c>
      <c r="U13" s="59">
        <v>0</v>
      </c>
      <c r="V13" s="59">
        <v>4.75671</v>
      </c>
      <c r="W13" s="59">
        <v>0</v>
      </c>
      <c r="X13" s="59">
        <v>0</v>
      </c>
      <c r="Y13" s="59">
        <f t="shared" si="3"/>
        <v>5.5750000000000002</v>
      </c>
      <c r="Z13" s="59">
        <v>1.3226800000000001</v>
      </c>
      <c r="AA13" s="64">
        <v>35.39</v>
      </c>
      <c r="AB13" s="59">
        <v>2.0099999999999998</v>
      </c>
      <c r="AC13" s="59">
        <v>0.18923999999999999</v>
      </c>
      <c r="AD13" s="59">
        <v>0</v>
      </c>
      <c r="AE13" s="59">
        <v>0</v>
      </c>
      <c r="AF13" s="59">
        <v>613.69000000000005</v>
      </c>
      <c r="AG13" s="59">
        <v>3.1909010000000002</v>
      </c>
      <c r="AH13" s="59">
        <v>1.31</v>
      </c>
      <c r="AI13" s="59">
        <v>6.8100000000000001E-3</v>
      </c>
      <c r="AJ13" s="52"/>
      <c r="AK13" s="52"/>
      <c r="AL13" s="52">
        <f t="shared" si="4"/>
        <v>1.0049999999999999</v>
      </c>
      <c r="AM13" s="1">
        <f t="shared" si="0"/>
        <v>4230.8105249999999</v>
      </c>
      <c r="AN13" s="1"/>
      <c r="AO13" s="1"/>
      <c r="AP13" s="1">
        <f t="shared" si="1"/>
        <v>5.5750000000000002</v>
      </c>
      <c r="AQ13" s="1">
        <f t="shared" si="2"/>
        <v>5.5750000000000002</v>
      </c>
      <c r="AR13" s="2"/>
      <c r="AS13" s="3"/>
      <c r="AT13" s="3"/>
      <c r="AU13" s="3"/>
      <c r="AV13" s="3"/>
    </row>
    <row r="14" spans="1:48" s="4" customFormat="1" ht="23.25">
      <c r="A14" s="79" t="s">
        <v>117</v>
      </c>
      <c r="B14" s="8">
        <v>638</v>
      </c>
      <c r="C14" s="17">
        <v>2157</v>
      </c>
      <c r="D14" s="8">
        <v>102</v>
      </c>
      <c r="E14" s="8" t="s">
        <v>97</v>
      </c>
      <c r="F14" s="9">
        <v>6495</v>
      </c>
      <c r="G14" s="9">
        <v>16079</v>
      </c>
      <c r="H14" s="36">
        <v>9.5839999999999996</v>
      </c>
      <c r="I14" s="14">
        <v>2</v>
      </c>
      <c r="J14" s="8" t="s">
        <v>130</v>
      </c>
      <c r="K14" s="12">
        <v>42137</v>
      </c>
      <c r="L14" s="13" t="s">
        <v>111</v>
      </c>
      <c r="M14" s="59">
        <v>3.375</v>
      </c>
      <c r="N14" s="59">
        <v>3.5</v>
      </c>
      <c r="O14" s="59">
        <v>1.85</v>
      </c>
      <c r="P14" s="59">
        <v>0.85</v>
      </c>
      <c r="Q14" s="59">
        <v>3.1293700000000002</v>
      </c>
      <c r="R14" s="59">
        <v>8.6999999999999993</v>
      </c>
      <c r="S14" s="59">
        <v>0.67500000000000004</v>
      </c>
      <c r="T14" s="59">
        <v>0.2</v>
      </c>
      <c r="U14" s="59">
        <v>0</v>
      </c>
      <c r="V14" s="59">
        <v>5.0586700000000002</v>
      </c>
      <c r="W14" s="59">
        <v>0</v>
      </c>
      <c r="X14" s="59">
        <v>0</v>
      </c>
      <c r="Y14" s="59">
        <f t="shared" si="3"/>
        <v>9.5749999999999993</v>
      </c>
      <c r="Z14" s="59">
        <v>1.6154599999999999</v>
      </c>
      <c r="AA14" s="64">
        <v>32.770000000000003</v>
      </c>
      <c r="AB14" s="59">
        <v>25.8</v>
      </c>
      <c r="AC14" s="59">
        <v>0.13614999999999999</v>
      </c>
      <c r="AD14" s="59">
        <v>1.92</v>
      </c>
      <c r="AE14" s="59">
        <v>5.7200000000000003E-3</v>
      </c>
      <c r="AF14" s="59">
        <v>1226.8699999999999</v>
      </c>
      <c r="AG14" s="59">
        <v>3.6574949999999999</v>
      </c>
      <c r="AH14" s="59">
        <v>0.76</v>
      </c>
      <c r="AI14" s="59">
        <v>2.2699999999999999E-3</v>
      </c>
      <c r="AJ14" s="52"/>
      <c r="AK14" s="52"/>
      <c r="AL14" s="52">
        <f t="shared" si="4"/>
        <v>12.9</v>
      </c>
      <c r="AM14" s="1">
        <f t="shared" si="0"/>
        <v>12221.708479999999</v>
      </c>
      <c r="AN14" s="1"/>
      <c r="AO14" s="1"/>
      <c r="AP14" s="1">
        <f t="shared" si="1"/>
        <v>9.5749999999999993</v>
      </c>
      <c r="AQ14" s="1">
        <f t="shared" si="2"/>
        <v>9.5749999999999993</v>
      </c>
      <c r="AR14" s="2"/>
      <c r="AS14" s="3"/>
      <c r="AT14" s="3"/>
      <c r="AU14" s="3"/>
      <c r="AV14" s="3"/>
    </row>
    <row r="15" spans="1:48" s="4" customFormat="1" ht="23.25">
      <c r="A15" s="79" t="s">
        <v>117</v>
      </c>
      <c r="B15" s="8">
        <v>638</v>
      </c>
      <c r="C15" s="17">
        <v>2167</v>
      </c>
      <c r="D15" s="8">
        <v>100</v>
      </c>
      <c r="E15" s="8" t="s">
        <v>98</v>
      </c>
      <c r="F15" s="9">
        <v>0</v>
      </c>
      <c r="G15" s="9">
        <v>37826</v>
      </c>
      <c r="H15" s="36">
        <v>37.826000000000001</v>
      </c>
      <c r="I15" s="14">
        <v>2</v>
      </c>
      <c r="J15" s="8" t="s">
        <v>130</v>
      </c>
      <c r="K15" s="12">
        <v>42136</v>
      </c>
      <c r="L15" s="13" t="s">
        <v>111</v>
      </c>
      <c r="M15" s="59">
        <v>21.35</v>
      </c>
      <c r="N15" s="59">
        <v>11.425000000000001</v>
      </c>
      <c r="O15" s="59">
        <v>3.7</v>
      </c>
      <c r="P15" s="59">
        <v>1.175</v>
      </c>
      <c r="Q15" s="59">
        <v>2.6070099999999998</v>
      </c>
      <c r="R15" s="59">
        <v>36.125</v>
      </c>
      <c r="S15" s="59">
        <v>1.25</v>
      </c>
      <c r="T15" s="59">
        <v>0.2</v>
      </c>
      <c r="U15" s="59">
        <v>7.4999999999999997E-2</v>
      </c>
      <c r="V15" s="59">
        <v>4.6367900000000004</v>
      </c>
      <c r="W15" s="59">
        <v>0</v>
      </c>
      <c r="X15" s="59">
        <v>0</v>
      </c>
      <c r="Y15" s="59">
        <f t="shared" si="3"/>
        <v>37.650000000000006</v>
      </c>
      <c r="Z15" s="59">
        <v>1.3298399999999999</v>
      </c>
      <c r="AA15" s="60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182.54</v>
      </c>
      <c r="AG15" s="59">
        <v>0.137879</v>
      </c>
      <c r="AH15" s="59">
        <v>0</v>
      </c>
      <c r="AI15" s="59">
        <v>0</v>
      </c>
      <c r="AJ15" s="52"/>
      <c r="AK15" s="52"/>
      <c r="AL15" s="52">
        <f t="shared" si="4"/>
        <v>0</v>
      </c>
      <c r="AM15" s="1">
        <f t="shared" si="0"/>
        <v>6904.7580399999997</v>
      </c>
      <c r="AN15" s="1"/>
      <c r="AO15" s="1"/>
      <c r="AP15" s="1">
        <f t="shared" si="1"/>
        <v>37.650000000000006</v>
      </c>
      <c r="AQ15" s="1">
        <f t="shared" si="2"/>
        <v>37.650000000000006</v>
      </c>
      <c r="AR15" s="2"/>
      <c r="AS15" s="3"/>
      <c r="AT15" s="3"/>
      <c r="AU15" s="3"/>
      <c r="AV15" s="3"/>
    </row>
    <row r="16" spans="1:48" s="4" customFormat="1" ht="23.25">
      <c r="A16" s="79" t="s">
        <v>117</v>
      </c>
      <c r="B16" s="8">
        <v>638</v>
      </c>
      <c r="C16" s="17">
        <v>2201</v>
      </c>
      <c r="D16" s="8">
        <v>101</v>
      </c>
      <c r="E16" s="8" t="s">
        <v>99</v>
      </c>
      <c r="F16" s="9">
        <v>0</v>
      </c>
      <c r="G16" s="9">
        <v>15828</v>
      </c>
      <c r="H16" s="36">
        <v>15.827999999999999</v>
      </c>
      <c r="I16" s="14">
        <v>2</v>
      </c>
      <c r="J16" s="8" t="s">
        <v>130</v>
      </c>
      <c r="K16" s="12">
        <v>42144</v>
      </c>
      <c r="L16" s="13" t="s">
        <v>111</v>
      </c>
      <c r="M16" s="59">
        <v>9.6999999999999993</v>
      </c>
      <c r="N16" s="59">
        <v>3.55</v>
      </c>
      <c r="O16" s="59">
        <v>1.7</v>
      </c>
      <c r="P16" s="59">
        <v>0.85</v>
      </c>
      <c r="Q16" s="59">
        <v>2.6409500000000001</v>
      </c>
      <c r="R16" s="59">
        <v>15.375</v>
      </c>
      <c r="S16" s="59">
        <v>0.42499999999999999</v>
      </c>
      <c r="T16" s="59">
        <v>0</v>
      </c>
      <c r="U16" s="59">
        <v>0</v>
      </c>
      <c r="V16" s="59">
        <v>3.8555299999999999</v>
      </c>
      <c r="W16" s="59">
        <v>0</v>
      </c>
      <c r="X16" s="59">
        <v>0</v>
      </c>
      <c r="Y16" s="59">
        <f t="shared" si="3"/>
        <v>15.799999999999999</v>
      </c>
      <c r="Z16" s="59">
        <v>1.21136</v>
      </c>
      <c r="AA16" s="60">
        <v>0</v>
      </c>
      <c r="AB16" s="59">
        <v>57.17</v>
      </c>
      <c r="AC16" s="59">
        <v>5.16E-2</v>
      </c>
      <c r="AD16" s="59">
        <v>53.95</v>
      </c>
      <c r="AE16" s="59">
        <v>9.7390000000000004E-2</v>
      </c>
      <c r="AF16" s="59">
        <v>0</v>
      </c>
      <c r="AG16" s="59">
        <v>0</v>
      </c>
      <c r="AH16" s="59">
        <v>0</v>
      </c>
      <c r="AI16" s="59">
        <v>0</v>
      </c>
      <c r="AJ16" s="52"/>
      <c r="AK16" s="52"/>
      <c r="AL16" s="52">
        <f t="shared" si="4"/>
        <v>28.585000000000001</v>
      </c>
      <c r="AM16" s="1">
        <f t="shared" si="0"/>
        <v>1306.3639799999999</v>
      </c>
      <c r="AN16" s="1"/>
      <c r="AO16" s="1"/>
      <c r="AP16" s="1">
        <f t="shared" si="1"/>
        <v>15.799999999999999</v>
      </c>
      <c r="AQ16" s="1">
        <f t="shared" si="2"/>
        <v>15.8</v>
      </c>
      <c r="AR16" s="2"/>
      <c r="AS16" s="3"/>
      <c r="AT16" s="3"/>
      <c r="AU16" s="3"/>
      <c r="AV16" s="3"/>
    </row>
    <row r="17" spans="1:48" s="4" customFormat="1" ht="23.25">
      <c r="A17" s="79" t="s">
        <v>117</v>
      </c>
      <c r="B17" s="8">
        <v>638</v>
      </c>
      <c r="C17" s="17">
        <v>2201</v>
      </c>
      <c r="D17" s="8">
        <v>102</v>
      </c>
      <c r="E17" s="8" t="s">
        <v>100</v>
      </c>
      <c r="F17" s="9">
        <v>15828</v>
      </c>
      <c r="G17" s="9">
        <v>53625</v>
      </c>
      <c r="H17" s="36">
        <v>17.87</v>
      </c>
      <c r="I17" s="14">
        <v>2</v>
      </c>
      <c r="J17" s="8" t="s">
        <v>130</v>
      </c>
      <c r="K17" s="12">
        <v>42137</v>
      </c>
      <c r="L17" s="13" t="s">
        <v>111</v>
      </c>
      <c r="M17" s="59">
        <v>8.8000000000000007</v>
      </c>
      <c r="N17" s="59">
        <v>6.15</v>
      </c>
      <c r="O17" s="59">
        <v>1.75</v>
      </c>
      <c r="P17" s="59">
        <v>1.075</v>
      </c>
      <c r="Q17" s="59">
        <v>2.7881499999999999</v>
      </c>
      <c r="R17" s="59">
        <v>17.7</v>
      </c>
      <c r="S17" s="59">
        <v>7.4999999999999997E-2</v>
      </c>
      <c r="T17" s="59">
        <v>0</v>
      </c>
      <c r="U17" s="59">
        <v>0</v>
      </c>
      <c r="V17" s="59">
        <v>2.62791</v>
      </c>
      <c r="W17" s="59">
        <v>0</v>
      </c>
      <c r="X17" s="59">
        <v>0</v>
      </c>
      <c r="Y17" s="59">
        <f t="shared" si="3"/>
        <v>17.775000000000002</v>
      </c>
      <c r="Z17" s="59">
        <v>1.2704299999999999</v>
      </c>
      <c r="AA17" s="60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61</v>
      </c>
      <c r="AG17" s="59">
        <v>4.6109999999999998E-2</v>
      </c>
      <c r="AH17" s="59">
        <v>0</v>
      </c>
      <c r="AI17" s="59">
        <v>0</v>
      </c>
      <c r="AJ17" s="52"/>
      <c r="AK17" s="52"/>
      <c r="AL17" s="52">
        <f t="shared" si="4"/>
        <v>0</v>
      </c>
      <c r="AM17" s="1">
        <f t="shared" si="0"/>
        <v>1090.0700000000002</v>
      </c>
      <c r="AN17" s="1"/>
      <c r="AO17" s="1"/>
      <c r="AP17" s="1">
        <f t="shared" si="1"/>
        <v>17.775000000000002</v>
      </c>
      <c r="AQ17" s="1">
        <f t="shared" si="2"/>
        <v>17.774999999999999</v>
      </c>
      <c r="AR17" s="2"/>
      <c r="AS17" s="3"/>
      <c r="AT17" s="3"/>
      <c r="AU17" s="3"/>
      <c r="AV17" s="3"/>
    </row>
    <row r="18" spans="1:48" s="4" customFormat="1" ht="23.25">
      <c r="A18" s="79" t="s">
        <v>117</v>
      </c>
      <c r="B18" s="8">
        <v>638</v>
      </c>
      <c r="C18" s="17">
        <v>2341</v>
      </c>
      <c r="D18" s="8">
        <v>100</v>
      </c>
      <c r="E18" s="8" t="s">
        <v>101</v>
      </c>
      <c r="F18" s="9">
        <v>0</v>
      </c>
      <c r="G18" s="9">
        <v>71794</v>
      </c>
      <c r="H18" s="36">
        <v>71.793999999999997</v>
      </c>
      <c r="I18" s="14">
        <v>2</v>
      </c>
      <c r="J18" s="8" t="s">
        <v>130</v>
      </c>
      <c r="K18" s="12">
        <v>42137</v>
      </c>
      <c r="L18" s="13" t="s">
        <v>111</v>
      </c>
      <c r="M18" s="59">
        <v>37.1</v>
      </c>
      <c r="N18" s="59">
        <v>13.574999999999999</v>
      </c>
      <c r="O18" s="59">
        <v>10.55</v>
      </c>
      <c r="P18" s="59">
        <v>9.9749999999999996</v>
      </c>
      <c r="Q18" s="59">
        <v>3.1245799999999999</v>
      </c>
      <c r="R18" s="59">
        <v>68.95</v>
      </c>
      <c r="S18" s="59">
        <v>1.85</v>
      </c>
      <c r="T18" s="59">
        <v>0.3</v>
      </c>
      <c r="U18" s="59">
        <v>0.1</v>
      </c>
      <c r="V18" s="59">
        <v>3.5100099999999999</v>
      </c>
      <c r="W18" s="59">
        <v>0</v>
      </c>
      <c r="X18" s="59">
        <v>0</v>
      </c>
      <c r="Y18" s="59">
        <f t="shared" si="3"/>
        <v>71.199999999999989</v>
      </c>
      <c r="Z18" s="59">
        <v>1.5507200000000001</v>
      </c>
      <c r="AA18" s="60">
        <v>0</v>
      </c>
      <c r="AB18" s="59">
        <v>0</v>
      </c>
      <c r="AC18" s="59">
        <v>0</v>
      </c>
      <c r="AD18" s="59">
        <v>64.78</v>
      </c>
      <c r="AE18" s="59">
        <v>2.5780000000000001E-2</v>
      </c>
      <c r="AF18" s="59">
        <v>3002.11</v>
      </c>
      <c r="AG18" s="59">
        <v>1.1947319999999999</v>
      </c>
      <c r="AH18" s="59">
        <v>84.16</v>
      </c>
      <c r="AI18" s="59">
        <v>3.3489999999999999E-2</v>
      </c>
      <c r="AJ18" s="52"/>
      <c r="AK18" s="52"/>
      <c r="AL18" s="52">
        <f t="shared" si="4"/>
        <v>0</v>
      </c>
      <c r="AM18" s="1">
        <f t="shared" si="0"/>
        <v>226226.48370000001</v>
      </c>
      <c r="AN18" s="1"/>
      <c r="AO18" s="1"/>
      <c r="AP18" s="1">
        <f t="shared" si="1"/>
        <v>71.199999999999989</v>
      </c>
      <c r="AQ18" s="1">
        <f t="shared" si="2"/>
        <v>71.199999999999989</v>
      </c>
      <c r="AR18" s="2"/>
      <c r="AS18" s="3"/>
      <c r="AT18" s="3"/>
      <c r="AU18" s="3"/>
      <c r="AV18" s="3"/>
    </row>
    <row r="19" spans="1:48" s="4" customFormat="1" ht="23.25">
      <c r="A19" s="79" t="s">
        <v>117</v>
      </c>
      <c r="B19" s="8">
        <v>638</v>
      </c>
      <c r="C19" s="17">
        <v>2349</v>
      </c>
      <c r="D19" s="8">
        <v>100</v>
      </c>
      <c r="E19" s="8" t="s">
        <v>102</v>
      </c>
      <c r="F19" s="9">
        <v>0</v>
      </c>
      <c r="G19" s="9">
        <v>12113</v>
      </c>
      <c r="H19" s="36">
        <v>12.113</v>
      </c>
      <c r="I19" s="14">
        <v>2</v>
      </c>
      <c r="J19" s="8" t="s">
        <v>130</v>
      </c>
      <c r="K19" s="12">
        <v>42138</v>
      </c>
      <c r="L19" s="13" t="s">
        <v>111</v>
      </c>
      <c r="M19" s="59">
        <v>8.4499999999999993</v>
      </c>
      <c r="N19" s="59">
        <v>2.3250000000000002</v>
      </c>
      <c r="O19" s="59">
        <v>1.0249999999999999</v>
      </c>
      <c r="P19" s="59">
        <v>0.3</v>
      </c>
      <c r="Q19" s="59">
        <v>2.33873</v>
      </c>
      <c r="R19" s="59">
        <v>11.6</v>
      </c>
      <c r="S19" s="59">
        <v>0.32500000000000001</v>
      </c>
      <c r="T19" s="59">
        <v>0.17499999999999999</v>
      </c>
      <c r="U19" s="59">
        <v>0</v>
      </c>
      <c r="V19" s="59">
        <v>3.1013999999999999</v>
      </c>
      <c r="W19" s="59">
        <v>0</v>
      </c>
      <c r="X19" s="59">
        <v>0</v>
      </c>
      <c r="Y19" s="59">
        <f t="shared" si="3"/>
        <v>12.1</v>
      </c>
      <c r="Z19" s="59">
        <v>1.28206</v>
      </c>
      <c r="AA19" s="60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30.34</v>
      </c>
      <c r="AG19" s="59">
        <v>7.1559999999999999E-2</v>
      </c>
      <c r="AH19" s="59">
        <v>0</v>
      </c>
      <c r="AI19" s="59">
        <v>0</v>
      </c>
      <c r="AJ19" s="52"/>
      <c r="AK19" s="52"/>
      <c r="AL19" s="52">
        <f t="shared" si="4"/>
        <v>0</v>
      </c>
      <c r="AM19" s="1">
        <f t="shared" si="0"/>
        <v>367.50842</v>
      </c>
      <c r="AN19" s="1"/>
      <c r="AO19" s="1"/>
      <c r="AP19" s="1">
        <f t="shared" si="1"/>
        <v>12.1</v>
      </c>
      <c r="AQ19" s="1">
        <f t="shared" si="2"/>
        <v>12.1</v>
      </c>
      <c r="AR19" s="2"/>
      <c r="AS19" s="3"/>
      <c r="AT19" s="3"/>
      <c r="AU19" s="3"/>
      <c r="AV19" s="3"/>
    </row>
    <row r="20" spans="1:48" s="4" customFormat="1" ht="23.25">
      <c r="A20" s="79" t="s">
        <v>117</v>
      </c>
      <c r="B20" s="8">
        <v>638</v>
      </c>
      <c r="C20" s="17">
        <v>2351</v>
      </c>
      <c r="D20" s="8">
        <v>200</v>
      </c>
      <c r="E20" s="8" t="s">
        <v>103</v>
      </c>
      <c r="F20" s="9">
        <v>35200</v>
      </c>
      <c r="G20" s="9">
        <v>37454</v>
      </c>
      <c r="H20" s="36">
        <v>2.254</v>
      </c>
      <c r="I20" s="14">
        <v>2</v>
      </c>
      <c r="J20" s="8" t="s">
        <v>130</v>
      </c>
      <c r="K20" s="12">
        <v>42136</v>
      </c>
      <c r="L20" s="13" t="s">
        <v>111</v>
      </c>
      <c r="M20" s="59">
        <v>1.7749999999999999</v>
      </c>
      <c r="N20" s="59">
        <v>0.35</v>
      </c>
      <c r="O20" s="59">
        <v>0.05</v>
      </c>
      <c r="P20" s="59">
        <v>0.1</v>
      </c>
      <c r="Q20" s="59">
        <v>2.2290100000000002</v>
      </c>
      <c r="R20" s="59">
        <v>2.2749999999999999</v>
      </c>
      <c r="S20" s="59">
        <v>0</v>
      </c>
      <c r="T20" s="59">
        <v>0</v>
      </c>
      <c r="U20" s="59">
        <v>0</v>
      </c>
      <c r="V20" s="59">
        <v>2.6352199999999999</v>
      </c>
      <c r="W20" s="59">
        <v>0</v>
      </c>
      <c r="X20" s="59">
        <v>0</v>
      </c>
      <c r="Y20" s="59">
        <f t="shared" si="3"/>
        <v>2.2749999999999999</v>
      </c>
      <c r="Z20" s="59">
        <v>1.2153700000000001</v>
      </c>
      <c r="AA20" s="60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59">
        <v>0</v>
      </c>
      <c r="AJ20" s="52"/>
      <c r="AK20" s="52"/>
      <c r="AL20" s="52">
        <f t="shared" si="4"/>
        <v>0</v>
      </c>
      <c r="AM20" s="1">
        <f t="shared" si="0"/>
        <v>0</v>
      </c>
      <c r="AN20" s="1"/>
      <c r="AO20" s="1"/>
      <c r="AP20" s="1">
        <f t="shared" si="1"/>
        <v>2.2749999999999999</v>
      </c>
      <c r="AQ20" s="1">
        <f t="shared" si="2"/>
        <v>2.2749999999999999</v>
      </c>
      <c r="AR20" s="2"/>
      <c r="AS20" s="3"/>
      <c r="AT20" s="3"/>
      <c r="AU20" s="3"/>
      <c r="AV20" s="3"/>
    </row>
    <row r="21" spans="1:48" s="4" customFormat="1" ht="23.25">
      <c r="A21" s="79" t="s">
        <v>117</v>
      </c>
      <c r="B21" s="8">
        <v>638</v>
      </c>
      <c r="C21" s="17">
        <v>2373</v>
      </c>
      <c r="D21" s="8">
        <v>100</v>
      </c>
      <c r="E21" s="8" t="s">
        <v>104</v>
      </c>
      <c r="F21" s="9">
        <v>0</v>
      </c>
      <c r="G21" s="9">
        <v>20396</v>
      </c>
      <c r="H21" s="36">
        <v>20.396000000000001</v>
      </c>
      <c r="I21" s="14">
        <v>2</v>
      </c>
      <c r="J21" s="8" t="s">
        <v>130</v>
      </c>
      <c r="K21" s="12">
        <v>42136</v>
      </c>
      <c r="L21" s="13" t="s">
        <v>111</v>
      </c>
      <c r="M21" s="59">
        <v>5.7</v>
      </c>
      <c r="N21" s="59">
        <v>6.65</v>
      </c>
      <c r="O21" s="59">
        <v>4.7</v>
      </c>
      <c r="P21" s="59">
        <v>3.3250000000000002</v>
      </c>
      <c r="Q21" s="59">
        <v>3.726</v>
      </c>
      <c r="R21" s="59">
        <v>18.7</v>
      </c>
      <c r="S21" s="59">
        <v>1.35</v>
      </c>
      <c r="T21" s="59">
        <v>0.3</v>
      </c>
      <c r="U21" s="59">
        <v>2.5000000000000001E-2</v>
      </c>
      <c r="V21" s="59">
        <v>4.7859999999999996</v>
      </c>
      <c r="W21" s="59">
        <v>0</v>
      </c>
      <c r="X21" s="59">
        <v>0</v>
      </c>
      <c r="Y21" s="59">
        <f t="shared" si="3"/>
        <v>20.375</v>
      </c>
      <c r="Z21" s="59">
        <v>1.246</v>
      </c>
      <c r="AA21" s="60">
        <v>6.93</v>
      </c>
      <c r="AB21" s="59">
        <v>0</v>
      </c>
      <c r="AC21" s="59">
        <v>9.7099999999999999E-3</v>
      </c>
      <c r="AD21" s="59">
        <v>0</v>
      </c>
      <c r="AE21" s="59">
        <v>0</v>
      </c>
      <c r="AF21" s="59">
        <v>1462.61</v>
      </c>
      <c r="AG21" s="59">
        <v>2.0488749999999998</v>
      </c>
      <c r="AH21" s="59">
        <v>0</v>
      </c>
      <c r="AI21" s="59">
        <v>0</v>
      </c>
      <c r="AJ21" s="52"/>
      <c r="AK21" s="52"/>
      <c r="AL21" s="52">
        <f t="shared" si="4"/>
        <v>0</v>
      </c>
      <c r="AM21" s="1">
        <f t="shared" si="0"/>
        <v>29972.737840000002</v>
      </c>
      <c r="AN21" s="1"/>
      <c r="AO21" s="1"/>
      <c r="AP21" s="1">
        <f t="shared" si="1"/>
        <v>20.375</v>
      </c>
      <c r="AQ21" s="1">
        <f t="shared" si="2"/>
        <v>20.375</v>
      </c>
      <c r="AR21" s="2"/>
      <c r="AS21" s="3"/>
      <c r="AT21" s="3"/>
      <c r="AU21" s="3"/>
      <c r="AV21" s="3"/>
    </row>
    <row r="22" spans="1:48" s="4" customFormat="1" ht="23.25">
      <c r="A22" s="79" t="s">
        <v>117</v>
      </c>
      <c r="B22" s="8">
        <v>638</v>
      </c>
      <c r="C22" s="17">
        <v>2382</v>
      </c>
      <c r="D22" s="8">
        <v>200</v>
      </c>
      <c r="E22" s="8" t="s">
        <v>105</v>
      </c>
      <c r="F22" s="9">
        <v>21130</v>
      </c>
      <c r="G22" s="9">
        <v>23650</v>
      </c>
      <c r="H22" s="36">
        <v>2.52</v>
      </c>
      <c r="I22" s="14">
        <v>2</v>
      </c>
      <c r="J22" s="8" t="s">
        <v>130</v>
      </c>
      <c r="K22" s="12">
        <v>42136</v>
      </c>
      <c r="L22" s="13" t="s">
        <v>111</v>
      </c>
      <c r="M22" s="59">
        <v>0.1</v>
      </c>
      <c r="N22" s="59">
        <v>0.4</v>
      </c>
      <c r="O22" s="59">
        <v>0.97499999999999998</v>
      </c>
      <c r="P22" s="59">
        <v>1.05</v>
      </c>
      <c r="Q22" s="59">
        <v>5.09842</v>
      </c>
      <c r="R22" s="59">
        <v>2.4500000000000002</v>
      </c>
      <c r="S22" s="59">
        <v>0.05</v>
      </c>
      <c r="T22" s="59">
        <v>2.5000000000000001E-2</v>
      </c>
      <c r="U22" s="59">
        <v>0</v>
      </c>
      <c r="V22" s="59">
        <v>5.0179600000000004</v>
      </c>
      <c r="W22" s="59">
        <v>0</v>
      </c>
      <c r="X22" s="59">
        <v>0</v>
      </c>
      <c r="Y22" s="59">
        <f t="shared" si="3"/>
        <v>2.5250000000000004</v>
      </c>
      <c r="Z22" s="59">
        <v>1.4511799999999999</v>
      </c>
      <c r="AA22" s="60">
        <v>79.680000000000007</v>
      </c>
      <c r="AB22" s="59">
        <v>0</v>
      </c>
      <c r="AC22" s="59">
        <v>0.90339999999999998</v>
      </c>
      <c r="AD22" s="59">
        <v>0</v>
      </c>
      <c r="AE22" s="59">
        <v>0</v>
      </c>
      <c r="AF22" s="59">
        <v>0.34</v>
      </c>
      <c r="AG22" s="59">
        <v>3.8549999999999999E-3</v>
      </c>
      <c r="AH22" s="59">
        <v>0</v>
      </c>
      <c r="AI22" s="59">
        <v>0</v>
      </c>
      <c r="AJ22" s="52"/>
      <c r="AK22" s="52"/>
      <c r="AL22" s="52">
        <f t="shared" si="4"/>
        <v>0</v>
      </c>
      <c r="AM22" s="1">
        <f t="shared" si="0"/>
        <v>201.65040000000002</v>
      </c>
      <c r="AN22" s="1"/>
      <c r="AO22" s="1"/>
      <c r="AP22" s="1">
        <f t="shared" si="1"/>
        <v>2.5250000000000004</v>
      </c>
      <c r="AQ22" s="1">
        <f t="shared" si="2"/>
        <v>2.5249999999999999</v>
      </c>
      <c r="AR22" s="2"/>
      <c r="AS22" s="3"/>
      <c r="AT22" s="3"/>
      <c r="AU22" s="3"/>
      <c r="AV22" s="3"/>
    </row>
    <row r="23" spans="1:48" s="4" customFormat="1" ht="23.25">
      <c r="A23" s="79" t="s">
        <v>117</v>
      </c>
      <c r="B23" s="8">
        <v>638</v>
      </c>
      <c r="C23" s="17">
        <v>2412</v>
      </c>
      <c r="D23" s="8">
        <v>200</v>
      </c>
      <c r="E23" s="8" t="s">
        <v>106</v>
      </c>
      <c r="F23" s="9">
        <v>10325</v>
      </c>
      <c r="G23" s="9">
        <v>24065</v>
      </c>
      <c r="H23" s="36">
        <v>13.74</v>
      </c>
      <c r="I23" s="14">
        <v>2</v>
      </c>
      <c r="J23" s="8" t="s">
        <v>130</v>
      </c>
      <c r="K23" s="12">
        <v>42137</v>
      </c>
      <c r="L23" s="13" t="s">
        <v>111</v>
      </c>
      <c r="M23" s="59">
        <v>6.7</v>
      </c>
      <c r="N23" s="59">
        <v>3.6749999999999998</v>
      </c>
      <c r="O23" s="59">
        <v>1.825</v>
      </c>
      <c r="P23" s="59">
        <v>1.3</v>
      </c>
      <c r="Q23" s="59">
        <v>2.8808600000000002</v>
      </c>
      <c r="R23" s="59">
        <v>12.95</v>
      </c>
      <c r="S23" s="59">
        <v>0.52500000000000002</v>
      </c>
      <c r="T23" s="59">
        <v>2.5000000000000001E-2</v>
      </c>
      <c r="U23" s="59">
        <v>0</v>
      </c>
      <c r="V23" s="59">
        <v>3.8431199999999999</v>
      </c>
      <c r="W23" s="59">
        <v>0</v>
      </c>
      <c r="X23" s="59">
        <v>0</v>
      </c>
      <c r="Y23" s="59">
        <f t="shared" si="3"/>
        <v>13.5</v>
      </c>
      <c r="Z23" s="59">
        <v>1.51298</v>
      </c>
      <c r="AA23" s="64">
        <v>11.61</v>
      </c>
      <c r="AB23" s="59">
        <v>103.89</v>
      </c>
      <c r="AC23" s="59">
        <v>0.13216</v>
      </c>
      <c r="AD23" s="59">
        <v>277.83999999999997</v>
      </c>
      <c r="AE23" s="59">
        <v>0.57774999999999999</v>
      </c>
      <c r="AF23" s="59">
        <v>175.93</v>
      </c>
      <c r="AG23" s="59">
        <v>0.36583500000000002</v>
      </c>
      <c r="AH23" s="59">
        <v>64.94</v>
      </c>
      <c r="AI23" s="59">
        <v>0.13503999999999999</v>
      </c>
      <c r="AJ23" s="52"/>
      <c r="AK23" s="52"/>
      <c r="AL23" s="52">
        <f t="shared" si="4"/>
        <v>51.945</v>
      </c>
      <c r="AM23" s="1">
        <f t="shared" si="0"/>
        <v>8000.3211000000001</v>
      </c>
      <c r="AN23" s="1"/>
      <c r="AO23" s="1"/>
      <c r="AP23" s="1">
        <f t="shared" si="1"/>
        <v>13.5</v>
      </c>
      <c r="AQ23" s="1">
        <f t="shared" si="2"/>
        <v>13.5</v>
      </c>
      <c r="AR23" s="2"/>
      <c r="AS23" s="3"/>
      <c r="AT23" s="3"/>
      <c r="AU23" s="3"/>
      <c r="AV23" s="3"/>
    </row>
    <row r="24" spans="1:48" ht="23.25">
      <c r="A24" s="15"/>
      <c r="B24" s="15"/>
      <c r="C24" s="15"/>
      <c r="D24" s="15"/>
      <c r="E24" s="15"/>
      <c r="F24" s="145" t="s">
        <v>107</v>
      </c>
      <c r="G24" s="145"/>
      <c r="H24" s="111">
        <v>492.791</v>
      </c>
      <c r="I24" s="105"/>
      <c r="J24" s="105"/>
      <c r="K24" s="105"/>
      <c r="L24" s="105"/>
      <c r="M24" s="106">
        <f t="shared" ref="M24:P24" si="5">SUM(M4:M23)</f>
        <v>290.60000000000002</v>
      </c>
      <c r="N24" s="106">
        <f t="shared" si="5"/>
        <v>118.80150000000002</v>
      </c>
      <c r="O24" s="106">
        <f t="shared" si="5"/>
        <v>52.05</v>
      </c>
      <c r="P24" s="106">
        <f t="shared" si="5"/>
        <v>29.175000000000004</v>
      </c>
      <c r="Q24" s="106" t="s">
        <v>108</v>
      </c>
      <c r="R24" s="106">
        <f t="shared" ref="R24:U24" si="6">SUM(R4:R23)</f>
        <v>447.19999999999993</v>
      </c>
      <c r="S24" s="106">
        <f t="shared" si="6"/>
        <v>34.6</v>
      </c>
      <c r="T24" s="106">
        <f t="shared" si="6"/>
        <v>7.4500000000000011</v>
      </c>
      <c r="U24" s="106">
        <f t="shared" si="6"/>
        <v>1.3749999999999998</v>
      </c>
      <c r="V24" s="106" t="s">
        <v>108</v>
      </c>
      <c r="W24" s="106">
        <f t="shared" ref="W24:Y24" si="7">SUM(W4:W23)</f>
        <v>0</v>
      </c>
      <c r="X24" s="106">
        <f t="shared" si="7"/>
        <v>0</v>
      </c>
      <c r="Y24" s="106">
        <f t="shared" si="7"/>
        <v>490.62649999999996</v>
      </c>
      <c r="Z24" s="106" t="s">
        <v>108</v>
      </c>
      <c r="AA24" s="106">
        <f t="shared" ref="AA24" si="8">SUM(AA4:AA23)</f>
        <v>4584.8200000000024</v>
      </c>
      <c r="AB24" s="106">
        <f>SUM(AB4:AB23)</f>
        <v>227.82999999999998</v>
      </c>
      <c r="AC24" s="106" t="s">
        <v>108</v>
      </c>
      <c r="AD24" s="106">
        <f>SUM(AD4:AD23)</f>
        <v>402.4</v>
      </c>
      <c r="AE24" s="106" t="s">
        <v>108</v>
      </c>
      <c r="AF24" s="106">
        <f>SUM(AF4:AF23)</f>
        <v>7948.28</v>
      </c>
      <c r="AG24" s="106" t="s">
        <v>108</v>
      </c>
      <c r="AH24" s="106">
        <f>SUM(AH4:AH23)</f>
        <v>151.16999999999999</v>
      </c>
      <c r="AI24" s="106" t="s">
        <v>108</v>
      </c>
      <c r="AJ24" s="53"/>
      <c r="AK24" s="53"/>
      <c r="AL24" s="53"/>
      <c r="AM24" s="1">
        <f>SUM(AM4:AM23)/H24</f>
        <v>970.66013611246956</v>
      </c>
      <c r="AN24" s="1"/>
      <c r="AP24" s="25">
        <f t="shared" ref="AP24:AQ24" si="9">SUM(AP4:AP23)</f>
        <v>490.62649999999996</v>
      </c>
      <c r="AQ24" s="25">
        <f t="shared" si="9"/>
        <v>490.62499999999989</v>
      </c>
    </row>
    <row r="25" spans="1:48" ht="23.25">
      <c r="A25" s="15"/>
      <c r="B25" s="15"/>
      <c r="C25" s="15"/>
      <c r="D25" s="15"/>
      <c r="E25" s="15"/>
      <c r="F25" s="145" t="s">
        <v>109</v>
      </c>
      <c r="G25" s="145"/>
      <c r="H25" s="105"/>
      <c r="I25" s="105"/>
      <c r="J25" s="105"/>
      <c r="K25" s="105"/>
      <c r="L25" s="105"/>
      <c r="M25" s="106" t="s">
        <v>108</v>
      </c>
      <c r="N25" s="106" t="s">
        <v>108</v>
      </c>
      <c r="O25" s="106" t="s">
        <v>108</v>
      </c>
      <c r="P25" s="106" t="s">
        <v>108</v>
      </c>
      <c r="Q25" s="106">
        <f>SUMPRODUCT(Q4:Q23,H4:H23)/H24</f>
        <v>2.7311130885507238</v>
      </c>
      <c r="R25" s="106" t="s">
        <v>108</v>
      </c>
      <c r="S25" s="106" t="s">
        <v>108</v>
      </c>
      <c r="T25" s="106" t="s">
        <v>108</v>
      </c>
      <c r="U25" s="106" t="s">
        <v>108</v>
      </c>
      <c r="V25" s="106">
        <f>SUMPRODUCT(V4:V23,H4:H23)/H24</f>
        <v>5.3043903673768389</v>
      </c>
      <c r="W25" s="109" t="s">
        <v>108</v>
      </c>
      <c r="X25" s="109" t="s">
        <v>108</v>
      </c>
      <c r="Y25" s="109" t="s">
        <v>108</v>
      </c>
      <c r="Z25" s="106">
        <f>SUMPRODUCT(Z4:Z23,H4:H23)/H24</f>
        <v>1.3804039663670806</v>
      </c>
      <c r="AA25" s="106" t="s">
        <v>108</v>
      </c>
      <c r="AB25" s="106" t="s">
        <v>108</v>
      </c>
      <c r="AC25" s="106">
        <f>SUMPRODUCT(AC4:AC23,H4:H23)/H24</f>
        <v>0.26465668530878206</v>
      </c>
      <c r="AD25" s="106" t="s">
        <v>108</v>
      </c>
      <c r="AE25" s="106">
        <f>SUMPRODUCT(AE4:AE23,H4:H23)/H24</f>
        <v>2.332289577122959E-2</v>
      </c>
      <c r="AF25" s="106" t="s">
        <v>108</v>
      </c>
      <c r="AG25" s="106">
        <f>SUMPRODUCT(AG4:AG23,H4:H23)/H24</f>
        <v>0.46487632372750315</v>
      </c>
      <c r="AH25" s="106" t="s">
        <v>108</v>
      </c>
      <c r="AI25" s="106">
        <f>SUMPRODUCT(AO4:AO23,H4:H23)/H24</f>
        <v>0</v>
      </c>
      <c r="AJ25" s="54"/>
      <c r="AK25" s="54"/>
      <c r="AL25" s="54"/>
      <c r="AN25" s="45"/>
      <c r="AP25" s="1">
        <f>((AP24-H24)/H24)*100</f>
        <v>-0.43923285936635048</v>
      </c>
      <c r="AQ25" s="1">
        <f>((AQ24-H24)/H24)*100</f>
        <v>-0.43953724804229588</v>
      </c>
    </row>
    <row r="31" spans="1:48" ht="23.25">
      <c r="A31" s="56" t="s">
        <v>129</v>
      </c>
      <c r="B31" s="56"/>
      <c r="C31" s="5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48" ht="69.75" customHeight="1">
      <c r="A32" s="162" t="s">
        <v>110</v>
      </c>
      <c r="B32" s="162" t="s">
        <v>0</v>
      </c>
      <c r="C32" s="166" t="s">
        <v>1</v>
      </c>
      <c r="D32" s="168" t="s">
        <v>2</v>
      </c>
      <c r="E32" s="162" t="s">
        <v>3</v>
      </c>
      <c r="F32" s="162" t="s">
        <v>133</v>
      </c>
      <c r="G32" s="162" t="s">
        <v>134</v>
      </c>
      <c r="H32" s="142" t="s">
        <v>135</v>
      </c>
      <c r="I32" s="162" t="s">
        <v>5</v>
      </c>
      <c r="J32" s="162" t="s">
        <v>6</v>
      </c>
      <c r="K32" s="164" t="s">
        <v>7</v>
      </c>
      <c r="L32" s="162" t="s">
        <v>8</v>
      </c>
      <c r="M32" s="159" t="s">
        <v>136</v>
      </c>
      <c r="N32" s="160"/>
      <c r="O32" s="160"/>
      <c r="P32" s="161"/>
      <c r="Q32" s="149" t="s">
        <v>137</v>
      </c>
      <c r="R32" s="146" t="s">
        <v>140</v>
      </c>
      <c r="S32" s="147"/>
      <c r="T32" s="148"/>
      <c r="U32" s="149" t="s">
        <v>141</v>
      </c>
      <c r="V32" s="138" t="s">
        <v>112</v>
      </c>
      <c r="W32" s="138" t="s">
        <v>162</v>
      </c>
      <c r="X32" s="138" t="s">
        <v>163</v>
      </c>
      <c r="Y32" s="138" t="s">
        <v>113</v>
      </c>
      <c r="Z32" s="138" t="s">
        <v>114</v>
      </c>
      <c r="AA32" s="138" t="s">
        <v>164</v>
      </c>
      <c r="AB32" s="138" t="s">
        <v>144</v>
      </c>
      <c r="AC32" s="99" t="s">
        <v>119</v>
      </c>
      <c r="AG32"/>
      <c r="AH32"/>
      <c r="AI32"/>
      <c r="AJ32" s="45"/>
      <c r="AL32" s="45"/>
      <c r="AN32" s="45"/>
    </row>
    <row r="33" spans="1:40" ht="46.5" customHeight="1">
      <c r="A33" s="163"/>
      <c r="B33" s="163"/>
      <c r="C33" s="167"/>
      <c r="D33" s="169"/>
      <c r="E33" s="163"/>
      <c r="F33" s="163"/>
      <c r="G33" s="163"/>
      <c r="H33" s="143"/>
      <c r="I33" s="163"/>
      <c r="J33" s="163"/>
      <c r="K33" s="165"/>
      <c r="L33" s="163"/>
      <c r="M33" s="97" t="s">
        <v>145</v>
      </c>
      <c r="N33" s="98" t="s">
        <v>146</v>
      </c>
      <c r="O33" s="98" t="s">
        <v>147</v>
      </c>
      <c r="P33" s="97" t="s">
        <v>148</v>
      </c>
      <c r="Q33" s="150"/>
      <c r="R33" s="97" t="s">
        <v>153</v>
      </c>
      <c r="S33" s="98" t="s">
        <v>154</v>
      </c>
      <c r="T33" s="97" t="s">
        <v>155</v>
      </c>
      <c r="U33" s="150"/>
      <c r="V33" s="139"/>
      <c r="W33" s="139"/>
      <c r="X33" s="139"/>
      <c r="Y33" s="139"/>
      <c r="Z33" s="139"/>
      <c r="AA33" s="139"/>
      <c r="AB33" s="139"/>
      <c r="AC33" s="127" t="s">
        <v>165</v>
      </c>
      <c r="AG33"/>
      <c r="AH33"/>
      <c r="AI33"/>
      <c r="AJ33" s="45"/>
      <c r="AL33" s="45"/>
      <c r="AN33" s="45"/>
    </row>
    <row r="34" spans="1:40" ht="23.25">
      <c r="A34" s="46" t="s">
        <v>117</v>
      </c>
      <c r="B34" s="50">
        <v>638</v>
      </c>
      <c r="C34" s="50">
        <v>2404</v>
      </c>
      <c r="D34" s="50">
        <v>200</v>
      </c>
      <c r="E34" s="50" t="s">
        <v>118</v>
      </c>
      <c r="F34" s="51">
        <v>18394</v>
      </c>
      <c r="G34" s="51">
        <v>21396</v>
      </c>
      <c r="H34" s="49">
        <v>3.0019999999999998</v>
      </c>
      <c r="I34" s="48">
        <v>2</v>
      </c>
      <c r="J34" s="50" t="s">
        <v>130</v>
      </c>
      <c r="K34" s="47">
        <v>42137</v>
      </c>
      <c r="L34" s="46" t="s">
        <v>116</v>
      </c>
      <c r="M34" s="63">
        <v>0.1</v>
      </c>
      <c r="N34" s="63">
        <v>0.32500000000000001</v>
      </c>
      <c r="O34" s="63">
        <v>2.15</v>
      </c>
      <c r="P34" s="63">
        <v>0.42499999999999999</v>
      </c>
      <c r="Q34" s="63">
        <v>4.2530799999999997</v>
      </c>
      <c r="R34" s="63">
        <v>0</v>
      </c>
      <c r="S34" s="63">
        <v>0</v>
      </c>
      <c r="T34" s="63">
        <f>M34+N34+O34+P34</f>
        <v>3</v>
      </c>
      <c r="U34" s="63">
        <v>1.0831299999999999</v>
      </c>
      <c r="V34" s="58">
        <v>128</v>
      </c>
      <c r="W34" s="58">
        <v>47</v>
      </c>
      <c r="X34" s="58">
        <v>11</v>
      </c>
      <c r="Y34" s="58">
        <v>77</v>
      </c>
      <c r="Z34" s="58">
        <v>8</v>
      </c>
      <c r="AA34" s="63">
        <v>12.57</v>
      </c>
      <c r="AB34" s="63">
        <v>0.11963452936137813</v>
      </c>
      <c r="AC34" s="58">
        <v>271</v>
      </c>
      <c r="AG34"/>
      <c r="AH34"/>
      <c r="AI34"/>
      <c r="AJ34" s="45"/>
      <c r="AL34" s="45"/>
      <c r="AN34" s="45"/>
    </row>
    <row r="35" spans="1:40" ht="23.25">
      <c r="A35" s="45"/>
      <c r="B35" s="45"/>
      <c r="C35" s="45"/>
      <c r="D35" s="45"/>
      <c r="E35" s="104"/>
      <c r="F35" s="156" t="s">
        <v>107</v>
      </c>
      <c r="G35" s="157"/>
      <c r="H35" s="108">
        <v>3.0019999999999998</v>
      </c>
      <c r="I35" s="108"/>
      <c r="J35" s="108"/>
      <c r="K35" s="108"/>
      <c r="L35" s="108"/>
      <c r="M35" s="109">
        <v>0.1</v>
      </c>
      <c r="N35" s="109">
        <v>0.32500000000000001</v>
      </c>
      <c r="O35" s="109">
        <v>2.1509999999999998</v>
      </c>
      <c r="P35" s="109">
        <v>0.42499999999999999</v>
      </c>
      <c r="Q35" s="109" t="s">
        <v>108</v>
      </c>
      <c r="R35" s="109">
        <v>0</v>
      </c>
      <c r="S35" s="109">
        <v>0</v>
      </c>
      <c r="T35" s="103">
        <f>M35+N35+O35+P35</f>
        <v>3.0009999999999994</v>
      </c>
      <c r="U35" s="109" t="s">
        <v>108</v>
      </c>
      <c r="V35" s="110">
        <v>128</v>
      </c>
      <c r="W35" s="110">
        <v>47</v>
      </c>
      <c r="X35" s="110">
        <v>11</v>
      </c>
      <c r="Y35" s="110">
        <v>77</v>
      </c>
      <c r="Z35" s="110">
        <v>8</v>
      </c>
      <c r="AA35" s="109">
        <v>12.57</v>
      </c>
      <c r="AB35" s="109" t="s">
        <v>108</v>
      </c>
      <c r="AC35" s="110">
        <v>271</v>
      </c>
      <c r="AD35" s="104"/>
      <c r="AG35"/>
      <c r="AH35"/>
      <c r="AI35"/>
      <c r="AJ35" s="45"/>
      <c r="AL35" s="45"/>
      <c r="AN35" s="45"/>
    </row>
    <row r="36" spans="1:40" ht="23.25">
      <c r="A36" s="45"/>
      <c r="B36" s="45"/>
      <c r="C36" s="45"/>
      <c r="D36" s="45"/>
      <c r="E36" s="104"/>
      <c r="F36" s="156" t="s">
        <v>109</v>
      </c>
      <c r="G36" s="157"/>
      <c r="H36" s="108"/>
      <c r="I36" s="108"/>
      <c r="J36" s="108"/>
      <c r="K36" s="108"/>
      <c r="L36" s="108"/>
      <c r="M36" s="109" t="s">
        <v>108</v>
      </c>
      <c r="N36" s="109" t="s">
        <v>108</v>
      </c>
      <c r="O36" s="109" t="s">
        <v>108</v>
      </c>
      <c r="P36" s="109" t="s">
        <v>108</v>
      </c>
      <c r="Q36" s="109">
        <v>4.2530799999999997</v>
      </c>
      <c r="R36" s="109" t="s">
        <v>108</v>
      </c>
      <c r="S36" s="109" t="s">
        <v>108</v>
      </c>
      <c r="T36" s="109" t="s">
        <v>108</v>
      </c>
      <c r="U36" s="109">
        <v>1.0831299999999999</v>
      </c>
      <c r="V36" s="108" t="s">
        <v>108</v>
      </c>
      <c r="W36" s="108" t="s">
        <v>108</v>
      </c>
      <c r="X36" s="108" t="s">
        <v>108</v>
      </c>
      <c r="Y36" s="108" t="s">
        <v>108</v>
      </c>
      <c r="Z36" s="108" t="s">
        <v>108</v>
      </c>
      <c r="AA36" s="109" t="s">
        <v>108</v>
      </c>
      <c r="AB36" s="109">
        <v>0.11963452936137813</v>
      </c>
      <c r="AC36" s="108" t="s">
        <v>108</v>
      </c>
      <c r="AD36" s="104"/>
      <c r="AG36"/>
      <c r="AH36"/>
      <c r="AI36"/>
      <c r="AJ36" s="45"/>
      <c r="AL36" s="45"/>
      <c r="AN36" s="45"/>
    </row>
    <row r="37" spans="1:40"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</row>
  </sheetData>
  <mergeCells count="55">
    <mergeCell ref="V32:V33"/>
    <mergeCell ref="W32:W33"/>
    <mergeCell ref="Z32:Z33"/>
    <mergeCell ref="AA32:AA33"/>
    <mergeCell ref="AB32:AB33"/>
    <mergeCell ref="X32:X33"/>
    <mergeCell ref="Y32:Y33"/>
    <mergeCell ref="A1:E1"/>
    <mergeCell ref="F24:G24"/>
    <mergeCell ref="F25:G25"/>
    <mergeCell ref="A32:A33"/>
    <mergeCell ref="B32:B33"/>
    <mergeCell ref="C32:C33"/>
    <mergeCell ref="D32:D33"/>
    <mergeCell ref="F2:F3"/>
    <mergeCell ref="A2:A3"/>
    <mergeCell ref="B2:B3"/>
    <mergeCell ref="C2:C3"/>
    <mergeCell ref="D2:D3"/>
    <mergeCell ref="E2:E3"/>
    <mergeCell ref="G2:G3"/>
    <mergeCell ref="E32:E33"/>
    <mergeCell ref="G32:G33"/>
    <mergeCell ref="AC2:AC3"/>
    <mergeCell ref="AH2:AH3"/>
    <mergeCell ref="V2:V3"/>
    <mergeCell ref="AG2:AG3"/>
    <mergeCell ref="F36:G36"/>
    <mergeCell ref="F35:G35"/>
    <mergeCell ref="H32:H33"/>
    <mergeCell ref="U32:U33"/>
    <mergeCell ref="M32:P32"/>
    <mergeCell ref="Q32:Q33"/>
    <mergeCell ref="F32:F33"/>
    <mergeCell ref="I32:I33"/>
    <mergeCell ref="J32:J33"/>
    <mergeCell ref="K32:K33"/>
    <mergeCell ref="L32:L33"/>
    <mergeCell ref="R32:T32"/>
    <mergeCell ref="H2:H3"/>
    <mergeCell ref="I2:I3"/>
    <mergeCell ref="J2:J3"/>
    <mergeCell ref="K2:K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</mergeCells>
  <printOptions horizontalCentered="1"/>
  <pageMargins left="0.64166666666666672" right="0.25" top="0.75" bottom="0.75" header="0.3" footer="0.3"/>
  <pageSetup paperSize="8" scale="36" fitToHeight="0" orientation="landscape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สุรินทร์</vt:lpstr>
      <vt:lpstr>อุบล1</vt:lpstr>
      <vt:lpstr>อุบล2</vt:lpstr>
      <vt:lpstr>อำนาจ</vt:lpstr>
      <vt:lpstr>ศรีษะเกษ2</vt:lpstr>
      <vt:lpstr>ศรีษะเกษ</vt:lpstr>
      <vt:lpstr>ศรีษะเกษ!Print_Area</vt:lpstr>
      <vt:lpstr>ศรีษะเกษ2!Print_Area</vt:lpstr>
      <vt:lpstr>สุรินทร์!Print_Area</vt:lpstr>
      <vt:lpstr>อำนาจ!Print_Area</vt:lpstr>
      <vt:lpstr>อุบล1!Print_Area</vt:lpstr>
      <vt:lpstr>อุบล2!Print_Area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2016-06-29T09:13:05Z</cp:lastPrinted>
  <dcterms:created xsi:type="dcterms:W3CDTF">2015-10-18T13:47:04Z</dcterms:created>
  <dcterms:modified xsi:type="dcterms:W3CDTF">2016-06-29T09:13:11Z</dcterms:modified>
</cp:coreProperties>
</file>