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1600" windowHeight="10320" tabRatio="580" activeTab="7"/>
  </bookViews>
  <sheets>
    <sheet name="กทม" sheetId="2" r:id="rId1"/>
    <sheet name="อยุธยา" sheetId="3" r:id="rId2"/>
    <sheet name="นครนายก" sheetId="4" r:id="rId3"/>
    <sheet name="สมทรสาคร" sheetId="5" r:id="rId4"/>
    <sheet name="ปทุมธานี" sheetId="6" r:id="rId5"/>
    <sheet name="สมุทรปราการ" sheetId="7" r:id="rId6"/>
    <sheet name="นนทบุรี" sheetId="8" r:id="rId7"/>
    <sheet name="ธนบุรี" sheetId="9" r:id="rId8"/>
  </sheets>
  <definedNames>
    <definedName name="_xlnm.Print_Area" localSheetId="0">กทม!$A$1:$AI$82</definedName>
    <definedName name="_xlnm.Print_Area" localSheetId="7">ธนบุรี!$A$1:$AI$28</definedName>
    <definedName name="_xlnm.Print_Area" localSheetId="2">นครนายก!$A$1:$AI$37</definedName>
    <definedName name="_xlnm.Print_Area" localSheetId="6">นนทบุรี!$A$1:$AI$98</definedName>
    <definedName name="_xlnm.Print_Area" localSheetId="4">ปทุมธานี!$A$1:$AI$118</definedName>
    <definedName name="_xlnm.Print_Area" localSheetId="3">สมทรสาคร!$A$1:$AI$32</definedName>
    <definedName name="_xlnm.Print_Area" localSheetId="5">สมุทรปราการ!$A$1:$AI$141</definedName>
    <definedName name="_xlnm.Print_Area" localSheetId="1">อยุธยา!$A$1:$AI$78</definedName>
    <definedName name="_xlnm.Print_Titles" localSheetId="0">กทม!$42:$44</definedName>
    <definedName name="_xlnm.Print_Titles" localSheetId="6">นนทบุรี!$22:$24</definedName>
    <definedName name="_xlnm.Print_Titles" localSheetId="4">ปทุมธานี!$51:$53</definedName>
    <definedName name="_xlnm.Print_Titles" localSheetId="5">สมุทรปราการ!$50:$52</definedName>
    <definedName name="_xlnm.Print_Titles" localSheetId="1">อยุธยา!$41:$43</definedName>
  </definedNames>
  <calcPr calcId="144525"/>
</workbook>
</file>

<file path=xl/calcChain.xml><?xml version="1.0" encoding="utf-8"?>
<calcChain xmlns="http://schemas.openxmlformats.org/spreadsheetml/2006/main">
  <c r="H15" i="9" l="1"/>
  <c r="R15" i="8"/>
  <c r="S15" i="8"/>
  <c r="T15" i="8"/>
  <c r="U15" i="8"/>
  <c r="M97" i="8"/>
  <c r="N97" i="8"/>
  <c r="O97" i="8"/>
  <c r="P97" i="8"/>
  <c r="M15" i="8"/>
  <c r="N15" i="8"/>
  <c r="O15" i="8"/>
  <c r="P15" i="8"/>
  <c r="R44" i="7"/>
  <c r="S44" i="7"/>
  <c r="T44" i="7"/>
  <c r="U44" i="7"/>
  <c r="M140" i="7"/>
  <c r="N140" i="7"/>
  <c r="O140" i="7"/>
  <c r="P140" i="7"/>
  <c r="M44" i="7"/>
  <c r="N44" i="7"/>
  <c r="O44" i="7"/>
  <c r="P44" i="7"/>
  <c r="M77" i="3"/>
  <c r="N77" i="3"/>
  <c r="O77" i="3"/>
  <c r="P77" i="3"/>
  <c r="R35" i="3"/>
  <c r="S35" i="3"/>
  <c r="T35" i="3"/>
  <c r="U35" i="3"/>
  <c r="M35" i="3"/>
  <c r="N35" i="3"/>
  <c r="O35" i="3"/>
  <c r="P35" i="3"/>
  <c r="M81" i="2"/>
  <c r="N81" i="2"/>
  <c r="O81" i="2"/>
  <c r="P81" i="2"/>
  <c r="S36" i="2"/>
  <c r="T36" i="2"/>
  <c r="U36" i="2"/>
  <c r="R36" i="2"/>
  <c r="N36" i="2"/>
  <c r="O36" i="2"/>
  <c r="P36" i="2"/>
  <c r="M36" i="2"/>
  <c r="AQ54" i="7" l="1"/>
  <c r="AU54" i="7" s="1"/>
  <c r="AS54" i="7"/>
  <c r="AW54" i="7" s="1"/>
  <c r="AQ55" i="7"/>
  <c r="AU55" i="7" s="1"/>
  <c r="AS55" i="7"/>
  <c r="AW55" i="7" s="1"/>
  <c r="AQ56" i="7"/>
  <c r="AU56" i="7" s="1"/>
  <c r="AS56" i="7"/>
  <c r="AW56" i="7" s="1"/>
  <c r="AQ57" i="7"/>
  <c r="AU57" i="7" s="1"/>
  <c r="AS57" i="7"/>
  <c r="AW57" i="7" s="1"/>
  <c r="AQ58" i="7"/>
  <c r="AU58" i="7" s="1"/>
  <c r="AS58" i="7"/>
  <c r="AW58" i="7" s="1"/>
  <c r="AQ59" i="7"/>
  <c r="AU59" i="7" s="1"/>
  <c r="AS59" i="7"/>
  <c r="AW59" i="7" s="1"/>
  <c r="AQ60" i="7"/>
  <c r="AU60" i="7" s="1"/>
  <c r="AS60" i="7"/>
  <c r="AW60" i="7" s="1"/>
  <c r="AQ61" i="7"/>
  <c r="AU61" i="7" s="1"/>
  <c r="AS61" i="7"/>
  <c r="AW61" i="7" s="1"/>
  <c r="AQ62" i="7"/>
  <c r="AU62" i="7" s="1"/>
  <c r="AS62" i="7"/>
  <c r="AW62" i="7" s="1"/>
  <c r="AQ63" i="7"/>
  <c r="AU63" i="7" s="1"/>
  <c r="AS63" i="7"/>
  <c r="AW63" i="7" s="1"/>
  <c r="AQ64" i="7"/>
  <c r="AU64" i="7" s="1"/>
  <c r="AS64" i="7"/>
  <c r="AW64" i="7" s="1"/>
  <c r="AQ65" i="7"/>
  <c r="AU65" i="7" s="1"/>
  <c r="AS65" i="7"/>
  <c r="AW65" i="7" s="1"/>
  <c r="AQ66" i="7"/>
  <c r="AU66" i="7" s="1"/>
  <c r="AS66" i="7"/>
  <c r="AW66" i="7" s="1"/>
  <c r="AQ67" i="7"/>
  <c r="AU67" i="7" s="1"/>
  <c r="AS67" i="7"/>
  <c r="AW67" i="7" s="1"/>
  <c r="AQ68" i="7"/>
  <c r="AU68" i="7" s="1"/>
  <c r="AS68" i="7"/>
  <c r="AW68" i="7" s="1"/>
  <c r="AQ69" i="7"/>
  <c r="AU69" i="7" s="1"/>
  <c r="AS69" i="7"/>
  <c r="AW69" i="7" s="1"/>
  <c r="AQ70" i="7"/>
  <c r="AU70" i="7" s="1"/>
  <c r="AS70" i="7"/>
  <c r="AW70" i="7" s="1"/>
  <c r="AQ71" i="7"/>
  <c r="AU71" i="7" s="1"/>
  <c r="AS71" i="7"/>
  <c r="AW71" i="7" s="1"/>
  <c r="AQ72" i="7"/>
  <c r="AU72" i="7" s="1"/>
  <c r="AS72" i="7"/>
  <c r="AW72" i="7" s="1"/>
  <c r="AQ73" i="7"/>
  <c r="AU73" i="7" s="1"/>
  <c r="AS73" i="7"/>
  <c r="AW73" i="7" s="1"/>
  <c r="AQ74" i="7"/>
  <c r="AU74" i="7" s="1"/>
  <c r="AS74" i="7"/>
  <c r="AW74" i="7" s="1"/>
  <c r="AQ75" i="7"/>
  <c r="AU75" i="7" s="1"/>
  <c r="AS75" i="7"/>
  <c r="AW75" i="7" s="1"/>
  <c r="AQ76" i="7"/>
  <c r="AU76" i="7" s="1"/>
  <c r="AS76" i="7"/>
  <c r="AW76" i="7" s="1"/>
  <c r="AQ77" i="7"/>
  <c r="AU77" i="7" s="1"/>
  <c r="AS77" i="7"/>
  <c r="AW77" i="7" s="1"/>
  <c r="AQ78" i="7"/>
  <c r="AU78" i="7" s="1"/>
  <c r="AS78" i="7"/>
  <c r="AW78" i="7" s="1"/>
  <c r="AQ79" i="7"/>
  <c r="AU79" i="7" s="1"/>
  <c r="AS79" i="7"/>
  <c r="AW79" i="7" s="1"/>
  <c r="AQ80" i="7"/>
  <c r="AU80" i="7" s="1"/>
  <c r="AS80" i="7"/>
  <c r="AW80" i="7" s="1"/>
  <c r="AQ81" i="7"/>
  <c r="AU81" i="7" s="1"/>
  <c r="AS81" i="7"/>
  <c r="AW81" i="7" s="1"/>
  <c r="AQ82" i="7"/>
  <c r="AU82" i="7" s="1"/>
  <c r="AS82" i="7"/>
  <c r="AW82" i="7" s="1"/>
  <c r="AQ83" i="7"/>
  <c r="AU83" i="7" s="1"/>
  <c r="AS83" i="7"/>
  <c r="AW83" i="7" s="1"/>
  <c r="AQ84" i="7"/>
  <c r="AU84" i="7" s="1"/>
  <c r="AS84" i="7"/>
  <c r="AW84" i="7" s="1"/>
  <c r="AQ85" i="7"/>
  <c r="AU85" i="7" s="1"/>
  <c r="AS85" i="7"/>
  <c r="AW85" i="7" s="1"/>
  <c r="AQ86" i="7"/>
  <c r="AU86" i="7" s="1"/>
  <c r="AS86" i="7"/>
  <c r="AW86" i="7" s="1"/>
  <c r="AQ87" i="7"/>
  <c r="AU87" i="7" s="1"/>
  <c r="AS87" i="7"/>
  <c r="AW87" i="7" s="1"/>
  <c r="AQ88" i="7"/>
  <c r="AU88" i="7" s="1"/>
  <c r="AS88" i="7"/>
  <c r="AW88" i="7" s="1"/>
  <c r="AQ89" i="7"/>
  <c r="AU89" i="7" s="1"/>
  <c r="AS89" i="7"/>
  <c r="AW89" i="7" s="1"/>
  <c r="AQ90" i="7"/>
  <c r="AU90" i="7" s="1"/>
  <c r="AS90" i="7"/>
  <c r="AW90" i="7" s="1"/>
  <c r="AQ91" i="7"/>
  <c r="AU91" i="7" s="1"/>
  <c r="AS91" i="7"/>
  <c r="AW91" i="7" s="1"/>
  <c r="AQ92" i="7"/>
  <c r="AU92" i="7" s="1"/>
  <c r="AS92" i="7"/>
  <c r="AW92" i="7" s="1"/>
  <c r="AQ93" i="7"/>
  <c r="AU93" i="7" s="1"/>
  <c r="AS93" i="7"/>
  <c r="AW93" i="7" s="1"/>
  <c r="AQ94" i="7"/>
  <c r="AU94" i="7" s="1"/>
  <c r="AS94" i="7"/>
  <c r="AW94" i="7" s="1"/>
  <c r="AQ95" i="7"/>
  <c r="AU95" i="7" s="1"/>
  <c r="AS95" i="7"/>
  <c r="AW95" i="7" s="1"/>
  <c r="AQ96" i="7"/>
  <c r="AU96" i="7" s="1"/>
  <c r="AS96" i="7"/>
  <c r="AW96" i="7" s="1"/>
  <c r="AQ97" i="7"/>
  <c r="AU97" i="7" s="1"/>
  <c r="AS97" i="7"/>
  <c r="AW97" i="7" s="1"/>
  <c r="AQ98" i="7"/>
  <c r="AU98" i="7" s="1"/>
  <c r="AS98" i="7"/>
  <c r="AW98" i="7" s="1"/>
  <c r="AQ99" i="7"/>
  <c r="AU99" i="7" s="1"/>
  <c r="AS99" i="7"/>
  <c r="AW99" i="7" s="1"/>
  <c r="AQ100" i="7"/>
  <c r="AU100" i="7" s="1"/>
  <c r="AS100" i="7"/>
  <c r="AW100" i="7" s="1"/>
  <c r="AQ101" i="7"/>
  <c r="AU101" i="7" s="1"/>
  <c r="AS101" i="7"/>
  <c r="AW101" i="7" s="1"/>
  <c r="AQ102" i="7"/>
  <c r="AU102" i="7" s="1"/>
  <c r="AS102" i="7"/>
  <c r="AW102" i="7" s="1"/>
  <c r="AQ103" i="7"/>
  <c r="AU103" i="7" s="1"/>
  <c r="AS103" i="7"/>
  <c r="AW103" i="7" s="1"/>
  <c r="AQ104" i="7"/>
  <c r="AU104" i="7" s="1"/>
  <c r="AS104" i="7"/>
  <c r="AW104" i="7" s="1"/>
  <c r="AQ105" i="7"/>
  <c r="AU105" i="7" s="1"/>
  <c r="AS105" i="7"/>
  <c r="AW105" i="7" s="1"/>
  <c r="AQ106" i="7"/>
  <c r="AU106" i="7" s="1"/>
  <c r="AS106" i="7"/>
  <c r="AW106" i="7" s="1"/>
  <c r="AQ107" i="7"/>
  <c r="AU107" i="7" s="1"/>
  <c r="AS107" i="7"/>
  <c r="AW107" i="7" s="1"/>
  <c r="AQ108" i="7"/>
  <c r="AU108" i="7" s="1"/>
  <c r="AS108" i="7"/>
  <c r="AW108" i="7" s="1"/>
  <c r="AQ109" i="7"/>
  <c r="AU109" i="7" s="1"/>
  <c r="AS109" i="7"/>
  <c r="AW109" i="7" s="1"/>
  <c r="AQ110" i="7"/>
  <c r="AU110" i="7" s="1"/>
  <c r="AS110" i="7"/>
  <c r="AW110" i="7" s="1"/>
  <c r="AQ111" i="7"/>
  <c r="AU111" i="7" s="1"/>
  <c r="AS111" i="7"/>
  <c r="AW111" i="7" s="1"/>
  <c r="AQ112" i="7"/>
  <c r="AU112" i="7" s="1"/>
  <c r="AS112" i="7"/>
  <c r="AW112" i="7" s="1"/>
  <c r="AQ113" i="7"/>
  <c r="AU113" i="7" s="1"/>
  <c r="AS113" i="7"/>
  <c r="AW113" i="7" s="1"/>
  <c r="AQ114" i="7"/>
  <c r="AU114" i="7" s="1"/>
  <c r="AS114" i="7"/>
  <c r="AW114" i="7" s="1"/>
  <c r="AQ115" i="7"/>
  <c r="AU115" i="7" s="1"/>
  <c r="AS115" i="7"/>
  <c r="AW115" i="7" s="1"/>
  <c r="AQ116" i="7"/>
  <c r="AU116" i="7" s="1"/>
  <c r="AS116" i="7"/>
  <c r="AW116" i="7" s="1"/>
  <c r="AQ117" i="7"/>
  <c r="AU117" i="7" s="1"/>
  <c r="AS117" i="7"/>
  <c r="AW117" i="7" s="1"/>
  <c r="AQ118" i="7"/>
  <c r="AU118" i="7" s="1"/>
  <c r="AS118" i="7"/>
  <c r="AW118" i="7" s="1"/>
  <c r="AQ119" i="7"/>
  <c r="AU119" i="7" s="1"/>
  <c r="AS119" i="7"/>
  <c r="AW119" i="7" s="1"/>
  <c r="AQ120" i="7"/>
  <c r="AU120" i="7" s="1"/>
  <c r="AS120" i="7"/>
  <c r="AW120" i="7" s="1"/>
  <c r="AQ121" i="7"/>
  <c r="AU121" i="7" s="1"/>
  <c r="AS121" i="7"/>
  <c r="AW121" i="7" s="1"/>
  <c r="AQ122" i="7"/>
  <c r="AU122" i="7" s="1"/>
  <c r="AS122" i="7"/>
  <c r="AW122" i="7" s="1"/>
  <c r="AQ123" i="7"/>
  <c r="AU123" i="7" s="1"/>
  <c r="AS123" i="7"/>
  <c r="AW123" i="7" s="1"/>
  <c r="AQ124" i="7"/>
  <c r="AU124" i="7" s="1"/>
  <c r="AS124" i="7"/>
  <c r="AW124" i="7" s="1"/>
  <c r="AQ125" i="7"/>
  <c r="AU125" i="7" s="1"/>
  <c r="AS125" i="7"/>
  <c r="AW125" i="7" s="1"/>
  <c r="AQ126" i="7"/>
  <c r="AU126" i="7" s="1"/>
  <c r="AS126" i="7"/>
  <c r="AW126" i="7" s="1"/>
  <c r="AQ127" i="7"/>
  <c r="AU127" i="7" s="1"/>
  <c r="AS127" i="7"/>
  <c r="AW127" i="7" s="1"/>
  <c r="AQ128" i="7"/>
  <c r="AU128" i="7" s="1"/>
  <c r="AS128" i="7"/>
  <c r="AW128" i="7" s="1"/>
  <c r="AQ129" i="7"/>
  <c r="AU129" i="7" s="1"/>
  <c r="AS129" i="7"/>
  <c r="AW129" i="7" s="1"/>
  <c r="AQ130" i="7"/>
  <c r="AU130" i="7" s="1"/>
  <c r="AS130" i="7"/>
  <c r="AW130" i="7" s="1"/>
  <c r="AQ131" i="7"/>
  <c r="AU131" i="7" s="1"/>
  <c r="AS131" i="7"/>
  <c r="AW131" i="7" s="1"/>
  <c r="AQ132" i="7"/>
  <c r="AU132" i="7" s="1"/>
  <c r="AS132" i="7"/>
  <c r="AW132" i="7" s="1"/>
  <c r="AQ133" i="7"/>
  <c r="AU133" i="7" s="1"/>
  <c r="AS133" i="7"/>
  <c r="AW133" i="7" s="1"/>
  <c r="AQ134" i="7"/>
  <c r="AU134" i="7" s="1"/>
  <c r="AS134" i="7"/>
  <c r="AW134" i="7" s="1"/>
  <c r="AQ135" i="7"/>
  <c r="AU135" i="7" s="1"/>
  <c r="AS135" i="7"/>
  <c r="AW135" i="7" s="1"/>
  <c r="AQ136" i="7"/>
  <c r="AU136" i="7" s="1"/>
  <c r="AS136" i="7"/>
  <c r="AW136" i="7" s="1"/>
  <c r="AQ137" i="7"/>
  <c r="AU137" i="7" s="1"/>
  <c r="AS137" i="7"/>
  <c r="AW137" i="7" s="1"/>
  <c r="AQ138" i="7"/>
  <c r="AU138" i="7" s="1"/>
  <c r="AS138" i="7"/>
  <c r="AW138" i="7" s="1"/>
  <c r="AQ139" i="7"/>
  <c r="AU139" i="7" s="1"/>
  <c r="AS139" i="7"/>
  <c r="AW139" i="7" s="1"/>
  <c r="AS53" i="7"/>
  <c r="AW53" i="7" s="1"/>
  <c r="AQ53" i="7"/>
  <c r="AU53" i="7" s="1"/>
  <c r="M31" i="5"/>
  <c r="N31" i="5"/>
  <c r="O31" i="5"/>
  <c r="P31" i="5"/>
  <c r="Y4" i="6" l="1"/>
  <c r="Y5" i="6"/>
  <c r="AC4" i="6"/>
  <c r="AE4" i="6"/>
  <c r="AG4" i="6"/>
  <c r="AI4" i="6"/>
  <c r="AC5" i="6"/>
  <c r="AE5" i="6"/>
  <c r="AG5" i="6"/>
  <c r="Y35" i="3" l="1"/>
  <c r="AR5" i="3"/>
  <c r="AV5" i="3" s="1"/>
  <c r="AS5" i="3"/>
  <c r="AW5" i="3" s="1"/>
  <c r="AR6" i="3"/>
  <c r="AV6" i="3" s="1"/>
  <c r="AS6" i="3"/>
  <c r="AW6" i="3" s="1"/>
  <c r="AR7" i="3"/>
  <c r="AV7" i="3" s="1"/>
  <c r="AS7" i="3"/>
  <c r="AW7" i="3" s="1"/>
  <c r="AR8" i="3"/>
  <c r="AV8" i="3" s="1"/>
  <c r="AS8" i="3"/>
  <c r="AW8" i="3" s="1"/>
  <c r="AR9" i="3"/>
  <c r="AV9" i="3" s="1"/>
  <c r="AS9" i="3"/>
  <c r="AW9" i="3" s="1"/>
  <c r="AR10" i="3"/>
  <c r="AV10" i="3" s="1"/>
  <c r="AS10" i="3"/>
  <c r="AW10" i="3" s="1"/>
  <c r="AR11" i="3"/>
  <c r="AV11" i="3" s="1"/>
  <c r="AS11" i="3"/>
  <c r="AW11" i="3" s="1"/>
  <c r="AR12" i="3"/>
  <c r="AV12" i="3" s="1"/>
  <c r="AS12" i="3"/>
  <c r="AW12" i="3" s="1"/>
  <c r="AR13" i="3"/>
  <c r="AV13" i="3" s="1"/>
  <c r="AS13" i="3"/>
  <c r="AW13" i="3" s="1"/>
  <c r="AR14" i="3"/>
  <c r="AV14" i="3" s="1"/>
  <c r="AS14" i="3"/>
  <c r="AW14" i="3" s="1"/>
  <c r="AR15" i="3"/>
  <c r="AV15" i="3" s="1"/>
  <c r="AS15" i="3"/>
  <c r="AW15" i="3" s="1"/>
  <c r="AR16" i="3"/>
  <c r="AV16" i="3" s="1"/>
  <c r="AS16" i="3"/>
  <c r="AW16" i="3" s="1"/>
  <c r="AR17" i="3"/>
  <c r="AV17" i="3" s="1"/>
  <c r="AS17" i="3"/>
  <c r="AW17" i="3" s="1"/>
  <c r="AR18" i="3"/>
  <c r="AV18" i="3" s="1"/>
  <c r="AS18" i="3"/>
  <c r="AW18" i="3" s="1"/>
  <c r="AR19" i="3"/>
  <c r="AV19" i="3" s="1"/>
  <c r="AS19" i="3"/>
  <c r="AW19" i="3" s="1"/>
  <c r="AR20" i="3"/>
  <c r="AV20" i="3" s="1"/>
  <c r="AS20" i="3"/>
  <c r="AW20" i="3" s="1"/>
  <c r="AR21" i="3"/>
  <c r="AV21" i="3" s="1"/>
  <c r="AS21" i="3"/>
  <c r="AW21" i="3" s="1"/>
  <c r="AR22" i="3"/>
  <c r="AV22" i="3" s="1"/>
  <c r="AS22" i="3"/>
  <c r="AW22" i="3" s="1"/>
  <c r="AR23" i="3"/>
  <c r="AV23" i="3" s="1"/>
  <c r="AS23" i="3"/>
  <c r="AW23" i="3" s="1"/>
  <c r="AR24" i="3"/>
  <c r="AV24" i="3" s="1"/>
  <c r="AS24" i="3"/>
  <c r="AW24" i="3" s="1"/>
  <c r="AR25" i="3"/>
  <c r="AV25" i="3" s="1"/>
  <c r="AS25" i="3"/>
  <c r="AW25" i="3" s="1"/>
  <c r="AR26" i="3"/>
  <c r="AV26" i="3" s="1"/>
  <c r="AS26" i="3"/>
  <c r="AW26" i="3" s="1"/>
  <c r="AR27" i="3"/>
  <c r="AV27" i="3" s="1"/>
  <c r="AS27" i="3"/>
  <c r="AW27" i="3" s="1"/>
  <c r="AR28" i="3"/>
  <c r="AV28" i="3" s="1"/>
  <c r="AS28" i="3"/>
  <c r="AW28" i="3" s="1"/>
  <c r="AR29" i="3"/>
  <c r="AV29" i="3" s="1"/>
  <c r="AS29" i="3"/>
  <c r="AW29" i="3" s="1"/>
  <c r="AR30" i="3"/>
  <c r="AV30" i="3" s="1"/>
  <c r="AS30" i="3"/>
  <c r="AW30" i="3" s="1"/>
  <c r="AR31" i="3"/>
  <c r="AV31" i="3" s="1"/>
  <c r="AS31" i="3"/>
  <c r="AW31" i="3" s="1"/>
  <c r="AR32" i="3"/>
  <c r="AV32" i="3" s="1"/>
  <c r="AS32" i="3"/>
  <c r="AW32" i="3" s="1"/>
  <c r="AR33" i="3"/>
  <c r="AV33" i="3" s="1"/>
  <c r="AS33" i="3"/>
  <c r="AW33" i="3" s="1"/>
  <c r="AT33" i="3"/>
  <c r="AX33" i="3" s="1"/>
  <c r="AR34" i="3"/>
  <c r="AV34" i="3" s="1"/>
  <c r="AS34" i="3"/>
  <c r="AW34" i="3" s="1"/>
  <c r="AS4" i="3"/>
  <c r="AW4" i="3" s="1"/>
  <c r="AR4" i="3"/>
  <c r="AV4" i="3" s="1"/>
  <c r="H47" i="6" l="1"/>
  <c r="W117" i="6" l="1"/>
  <c r="X117" i="6"/>
  <c r="Y117" i="6"/>
  <c r="Z117" i="6"/>
  <c r="AA117" i="6"/>
  <c r="AC117" i="6"/>
  <c r="V117" i="6"/>
  <c r="R15" i="9" l="1"/>
  <c r="S15" i="9"/>
  <c r="T15" i="9"/>
  <c r="U15" i="9"/>
  <c r="M15" i="9"/>
  <c r="N15" i="9"/>
  <c r="O15" i="9"/>
  <c r="P15" i="9"/>
  <c r="AB44" i="3" l="1"/>
  <c r="AB45" i="3"/>
  <c r="AB46" i="3"/>
  <c r="AI4" i="3"/>
  <c r="T56" i="3"/>
  <c r="T44" i="3"/>
  <c r="T45" i="3"/>
  <c r="AJ4" i="7" l="1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H80" i="3"/>
  <c r="T96" i="6" l="1"/>
  <c r="T112" i="6"/>
  <c r="T93" i="6"/>
  <c r="T92" i="6"/>
  <c r="H12" i="5" l="1"/>
  <c r="AM33" i="3"/>
  <c r="AG33" i="3"/>
  <c r="AK33" i="3"/>
  <c r="AL33" i="3" s="1"/>
  <c r="AN33" i="3"/>
  <c r="AO33" i="3"/>
  <c r="T68" i="3"/>
  <c r="T70" i="3"/>
  <c r="T71" i="3"/>
  <c r="T72" i="3"/>
  <c r="H18" i="4" l="1"/>
  <c r="Z19" i="4" l="1"/>
  <c r="V19" i="4"/>
  <c r="R27" i="9"/>
  <c r="S27" i="9"/>
  <c r="T26" i="9"/>
  <c r="T25" i="9"/>
  <c r="W15" i="9"/>
  <c r="X15" i="9"/>
  <c r="Y5" i="9"/>
  <c r="Y6" i="9"/>
  <c r="Y7" i="9"/>
  <c r="Y8" i="9"/>
  <c r="Y9" i="9"/>
  <c r="Y10" i="9"/>
  <c r="Y11" i="9"/>
  <c r="Y12" i="9"/>
  <c r="Y14" i="9"/>
  <c r="Y4" i="9"/>
  <c r="R97" i="8"/>
  <c r="S97" i="8"/>
  <c r="T96" i="8"/>
  <c r="T97" i="8" s="1"/>
  <c r="W15" i="8"/>
  <c r="X15" i="8"/>
  <c r="Y5" i="8"/>
  <c r="Y6" i="8"/>
  <c r="Y7" i="8"/>
  <c r="Y8" i="8"/>
  <c r="Y9" i="8"/>
  <c r="Y10" i="8"/>
  <c r="Y11" i="8"/>
  <c r="Y12" i="8"/>
  <c r="Y13" i="8"/>
  <c r="Y14" i="8"/>
  <c r="Y4" i="8"/>
  <c r="R140" i="7"/>
  <c r="S140" i="7"/>
  <c r="T54" i="7"/>
  <c r="AR54" i="7" s="1"/>
  <c r="AV54" i="7" s="1"/>
  <c r="T55" i="7"/>
  <c r="AR55" i="7" s="1"/>
  <c r="AV55" i="7" s="1"/>
  <c r="T56" i="7"/>
  <c r="AR56" i="7" s="1"/>
  <c r="AV56" i="7" s="1"/>
  <c r="T57" i="7"/>
  <c r="AR57" i="7" s="1"/>
  <c r="AV57" i="7" s="1"/>
  <c r="T58" i="7"/>
  <c r="AR58" i="7" s="1"/>
  <c r="AV58" i="7" s="1"/>
  <c r="T59" i="7"/>
  <c r="AR59" i="7" s="1"/>
  <c r="AV59" i="7" s="1"/>
  <c r="T60" i="7"/>
  <c r="AR60" i="7" s="1"/>
  <c r="AV60" i="7" s="1"/>
  <c r="T61" i="7"/>
  <c r="AR61" i="7" s="1"/>
  <c r="AV61" i="7" s="1"/>
  <c r="T62" i="7"/>
  <c r="AR62" i="7" s="1"/>
  <c r="AV62" i="7" s="1"/>
  <c r="T63" i="7"/>
  <c r="AR63" i="7" s="1"/>
  <c r="AV63" i="7" s="1"/>
  <c r="T64" i="7"/>
  <c r="AR64" i="7" s="1"/>
  <c r="AV64" i="7" s="1"/>
  <c r="T65" i="7"/>
  <c r="AR65" i="7" s="1"/>
  <c r="AV65" i="7" s="1"/>
  <c r="T66" i="7"/>
  <c r="AR66" i="7" s="1"/>
  <c r="AV66" i="7" s="1"/>
  <c r="T67" i="7"/>
  <c r="AR67" i="7" s="1"/>
  <c r="AV67" i="7" s="1"/>
  <c r="T68" i="7"/>
  <c r="AR68" i="7" s="1"/>
  <c r="AV68" i="7" s="1"/>
  <c r="T69" i="7"/>
  <c r="AR69" i="7" s="1"/>
  <c r="AV69" i="7" s="1"/>
  <c r="T70" i="7"/>
  <c r="AR70" i="7" s="1"/>
  <c r="AV70" i="7" s="1"/>
  <c r="T71" i="7"/>
  <c r="AR71" i="7" s="1"/>
  <c r="AV71" i="7" s="1"/>
  <c r="T72" i="7"/>
  <c r="AR72" i="7" s="1"/>
  <c r="AV72" i="7" s="1"/>
  <c r="T73" i="7"/>
  <c r="AR73" i="7" s="1"/>
  <c r="AV73" i="7" s="1"/>
  <c r="T74" i="7"/>
  <c r="AR74" i="7" s="1"/>
  <c r="AV74" i="7" s="1"/>
  <c r="T75" i="7"/>
  <c r="AR75" i="7" s="1"/>
  <c r="AV75" i="7" s="1"/>
  <c r="T76" i="7"/>
  <c r="AR76" i="7" s="1"/>
  <c r="AV76" i="7" s="1"/>
  <c r="T77" i="7"/>
  <c r="AR77" i="7" s="1"/>
  <c r="AV77" i="7" s="1"/>
  <c r="T78" i="7"/>
  <c r="AR78" i="7" s="1"/>
  <c r="AV78" i="7" s="1"/>
  <c r="T79" i="7"/>
  <c r="AR79" i="7" s="1"/>
  <c r="AV79" i="7" s="1"/>
  <c r="T80" i="7"/>
  <c r="AR80" i="7" s="1"/>
  <c r="AV80" i="7" s="1"/>
  <c r="T81" i="7"/>
  <c r="AR81" i="7" s="1"/>
  <c r="AV81" i="7" s="1"/>
  <c r="T82" i="7"/>
  <c r="AR82" i="7" s="1"/>
  <c r="AV82" i="7" s="1"/>
  <c r="T83" i="7"/>
  <c r="AR83" i="7" s="1"/>
  <c r="AV83" i="7" s="1"/>
  <c r="T84" i="7"/>
  <c r="AR84" i="7" s="1"/>
  <c r="AV84" i="7" s="1"/>
  <c r="T85" i="7"/>
  <c r="AR85" i="7" s="1"/>
  <c r="AV85" i="7" s="1"/>
  <c r="T86" i="7"/>
  <c r="AR86" i="7" s="1"/>
  <c r="AV86" i="7" s="1"/>
  <c r="T87" i="7"/>
  <c r="AR87" i="7" s="1"/>
  <c r="AV87" i="7" s="1"/>
  <c r="T88" i="7"/>
  <c r="AR88" i="7" s="1"/>
  <c r="AV88" i="7" s="1"/>
  <c r="T89" i="7"/>
  <c r="AR89" i="7" s="1"/>
  <c r="AV89" i="7" s="1"/>
  <c r="T90" i="7"/>
  <c r="AR90" i="7" s="1"/>
  <c r="AV90" i="7" s="1"/>
  <c r="T91" i="7"/>
  <c r="AR91" i="7" s="1"/>
  <c r="AV91" i="7" s="1"/>
  <c r="T92" i="7"/>
  <c r="AR92" i="7" s="1"/>
  <c r="AV92" i="7" s="1"/>
  <c r="T93" i="7"/>
  <c r="AR93" i="7" s="1"/>
  <c r="AV93" i="7" s="1"/>
  <c r="T94" i="7"/>
  <c r="AR94" i="7" s="1"/>
  <c r="AV94" i="7" s="1"/>
  <c r="T95" i="7"/>
  <c r="AR95" i="7" s="1"/>
  <c r="AV95" i="7" s="1"/>
  <c r="T96" i="7"/>
  <c r="AR96" i="7" s="1"/>
  <c r="AV96" i="7" s="1"/>
  <c r="T97" i="7"/>
  <c r="AR97" i="7" s="1"/>
  <c r="AV97" i="7" s="1"/>
  <c r="T98" i="7"/>
  <c r="AR98" i="7" s="1"/>
  <c r="AV98" i="7" s="1"/>
  <c r="T99" i="7"/>
  <c r="AR99" i="7" s="1"/>
  <c r="AV99" i="7" s="1"/>
  <c r="T100" i="7"/>
  <c r="AR100" i="7" s="1"/>
  <c r="AV100" i="7" s="1"/>
  <c r="T101" i="7"/>
  <c r="AR101" i="7" s="1"/>
  <c r="AV101" i="7" s="1"/>
  <c r="T102" i="7"/>
  <c r="AR102" i="7" s="1"/>
  <c r="AV102" i="7" s="1"/>
  <c r="T103" i="7"/>
  <c r="AR103" i="7" s="1"/>
  <c r="AV103" i="7" s="1"/>
  <c r="T104" i="7"/>
  <c r="AR104" i="7" s="1"/>
  <c r="AV104" i="7" s="1"/>
  <c r="T105" i="7"/>
  <c r="AR105" i="7" s="1"/>
  <c r="AV105" i="7" s="1"/>
  <c r="T106" i="7"/>
  <c r="AR106" i="7" s="1"/>
  <c r="AV106" i="7" s="1"/>
  <c r="T107" i="7"/>
  <c r="AR107" i="7" s="1"/>
  <c r="AV107" i="7" s="1"/>
  <c r="T108" i="7"/>
  <c r="AR108" i="7" s="1"/>
  <c r="AV108" i="7" s="1"/>
  <c r="T109" i="7"/>
  <c r="AR109" i="7" s="1"/>
  <c r="AV109" i="7" s="1"/>
  <c r="T110" i="7"/>
  <c r="AR110" i="7" s="1"/>
  <c r="AV110" i="7" s="1"/>
  <c r="T111" i="7"/>
  <c r="AR111" i="7" s="1"/>
  <c r="AV111" i="7" s="1"/>
  <c r="T112" i="7"/>
  <c r="AR112" i="7" s="1"/>
  <c r="AV112" i="7" s="1"/>
  <c r="T113" i="7"/>
  <c r="AR113" i="7" s="1"/>
  <c r="AV113" i="7" s="1"/>
  <c r="T114" i="7"/>
  <c r="AR114" i="7" s="1"/>
  <c r="AV114" i="7" s="1"/>
  <c r="T115" i="7"/>
  <c r="AR115" i="7" s="1"/>
  <c r="AV115" i="7" s="1"/>
  <c r="T116" i="7"/>
  <c r="AR116" i="7" s="1"/>
  <c r="AV116" i="7" s="1"/>
  <c r="T117" i="7"/>
  <c r="AR117" i="7" s="1"/>
  <c r="AV117" i="7" s="1"/>
  <c r="T118" i="7"/>
  <c r="AR118" i="7" s="1"/>
  <c r="AV118" i="7" s="1"/>
  <c r="T119" i="7"/>
  <c r="AR119" i="7" s="1"/>
  <c r="AV119" i="7" s="1"/>
  <c r="T120" i="7"/>
  <c r="AR120" i="7" s="1"/>
  <c r="AV120" i="7" s="1"/>
  <c r="T121" i="7"/>
  <c r="AR121" i="7" s="1"/>
  <c r="AV121" i="7" s="1"/>
  <c r="T122" i="7"/>
  <c r="AR122" i="7" s="1"/>
  <c r="AV122" i="7" s="1"/>
  <c r="T123" i="7"/>
  <c r="AR123" i="7" s="1"/>
  <c r="AV123" i="7" s="1"/>
  <c r="T124" i="7"/>
  <c r="AR124" i="7" s="1"/>
  <c r="AV124" i="7" s="1"/>
  <c r="T125" i="7"/>
  <c r="AR125" i="7" s="1"/>
  <c r="AV125" i="7" s="1"/>
  <c r="T126" i="7"/>
  <c r="AR126" i="7" s="1"/>
  <c r="AV126" i="7" s="1"/>
  <c r="T127" i="7"/>
  <c r="AR127" i="7" s="1"/>
  <c r="AV127" i="7" s="1"/>
  <c r="T128" i="7"/>
  <c r="AR128" i="7" s="1"/>
  <c r="AV128" i="7" s="1"/>
  <c r="T129" i="7"/>
  <c r="AR129" i="7" s="1"/>
  <c r="AV129" i="7" s="1"/>
  <c r="T130" i="7"/>
  <c r="AR130" i="7" s="1"/>
  <c r="AV130" i="7" s="1"/>
  <c r="T131" i="7"/>
  <c r="AR131" i="7" s="1"/>
  <c r="AV131" i="7" s="1"/>
  <c r="T132" i="7"/>
  <c r="AR132" i="7" s="1"/>
  <c r="AV132" i="7" s="1"/>
  <c r="T133" i="7"/>
  <c r="AR133" i="7" s="1"/>
  <c r="AV133" i="7" s="1"/>
  <c r="T134" i="7"/>
  <c r="AR134" i="7" s="1"/>
  <c r="AV134" i="7" s="1"/>
  <c r="T135" i="7"/>
  <c r="AR135" i="7" s="1"/>
  <c r="AV135" i="7" s="1"/>
  <c r="T136" i="7"/>
  <c r="AR136" i="7" s="1"/>
  <c r="AV136" i="7" s="1"/>
  <c r="T137" i="7"/>
  <c r="AR137" i="7" s="1"/>
  <c r="AV137" i="7" s="1"/>
  <c r="T138" i="7"/>
  <c r="AR138" i="7" s="1"/>
  <c r="AV138" i="7" s="1"/>
  <c r="T139" i="7"/>
  <c r="AR139" i="7" s="1"/>
  <c r="AV139" i="7" s="1"/>
  <c r="T53" i="7"/>
  <c r="W44" i="7"/>
  <c r="X44" i="7"/>
  <c r="Y5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" i="7"/>
  <c r="R117" i="6"/>
  <c r="S117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3" i="6"/>
  <c r="T114" i="6"/>
  <c r="T115" i="6"/>
  <c r="T116" i="6"/>
  <c r="T54" i="6"/>
  <c r="W47" i="6"/>
  <c r="X47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6" i="6"/>
  <c r="R31" i="5"/>
  <c r="S31" i="5"/>
  <c r="T26" i="5"/>
  <c r="T27" i="5"/>
  <c r="T28" i="5"/>
  <c r="T30" i="5"/>
  <c r="T23" i="5"/>
  <c r="W12" i="5"/>
  <c r="X12" i="5"/>
  <c r="Y5" i="5"/>
  <c r="Y6" i="5"/>
  <c r="Y7" i="5"/>
  <c r="Y8" i="5"/>
  <c r="Y9" i="5"/>
  <c r="Y10" i="5"/>
  <c r="Y11" i="5"/>
  <c r="Y4" i="5"/>
  <c r="S36" i="4"/>
  <c r="R36" i="4"/>
  <c r="T32" i="4"/>
  <c r="T33" i="4"/>
  <c r="T34" i="4"/>
  <c r="T35" i="4"/>
  <c r="T31" i="4"/>
  <c r="W18" i="4"/>
  <c r="X18" i="4"/>
  <c r="W35" i="3"/>
  <c r="X35" i="3"/>
  <c r="AT5" i="3"/>
  <c r="AX5" i="3" s="1"/>
  <c r="AT6" i="3"/>
  <c r="AX6" i="3" s="1"/>
  <c r="AT7" i="3"/>
  <c r="AX7" i="3" s="1"/>
  <c r="AT8" i="3"/>
  <c r="AX8" i="3" s="1"/>
  <c r="AT9" i="3"/>
  <c r="AX9" i="3" s="1"/>
  <c r="AT10" i="3"/>
  <c r="AX10" i="3" s="1"/>
  <c r="AT11" i="3"/>
  <c r="AX11" i="3" s="1"/>
  <c r="AT12" i="3"/>
  <c r="AX12" i="3" s="1"/>
  <c r="AT13" i="3"/>
  <c r="AX13" i="3" s="1"/>
  <c r="AT14" i="3"/>
  <c r="AX14" i="3" s="1"/>
  <c r="AT15" i="3"/>
  <c r="AX15" i="3" s="1"/>
  <c r="AT16" i="3"/>
  <c r="AX16" i="3" s="1"/>
  <c r="AT17" i="3"/>
  <c r="AX17" i="3" s="1"/>
  <c r="AT18" i="3"/>
  <c r="AX18" i="3" s="1"/>
  <c r="AT19" i="3"/>
  <c r="AX19" i="3" s="1"/>
  <c r="AT20" i="3"/>
  <c r="AX20" i="3" s="1"/>
  <c r="AT21" i="3"/>
  <c r="AX21" i="3" s="1"/>
  <c r="AT22" i="3"/>
  <c r="AX22" i="3" s="1"/>
  <c r="AT23" i="3"/>
  <c r="AX23" i="3" s="1"/>
  <c r="AT24" i="3"/>
  <c r="AX24" i="3" s="1"/>
  <c r="AT25" i="3"/>
  <c r="AX25" i="3" s="1"/>
  <c r="AT26" i="3"/>
  <c r="AX26" i="3" s="1"/>
  <c r="AT27" i="3"/>
  <c r="AX27" i="3" s="1"/>
  <c r="AT28" i="3"/>
  <c r="AX28" i="3" s="1"/>
  <c r="AT29" i="3"/>
  <c r="AX29" i="3" s="1"/>
  <c r="AT30" i="3"/>
  <c r="AX30" i="3" s="1"/>
  <c r="AT31" i="3"/>
  <c r="AX31" i="3" s="1"/>
  <c r="AT32" i="3"/>
  <c r="AX32" i="3" s="1"/>
  <c r="AT34" i="3"/>
  <c r="AX34" i="3" s="1"/>
  <c r="AT4" i="3"/>
  <c r="AX4" i="3" s="1"/>
  <c r="R77" i="3"/>
  <c r="S77" i="3"/>
  <c r="T47" i="3"/>
  <c r="T48" i="3"/>
  <c r="T49" i="3"/>
  <c r="T50" i="3"/>
  <c r="T51" i="3"/>
  <c r="T52" i="3"/>
  <c r="T53" i="3"/>
  <c r="T54" i="3"/>
  <c r="T55" i="3"/>
  <c r="T57" i="3"/>
  <c r="T58" i="3"/>
  <c r="T59" i="3"/>
  <c r="T60" i="3"/>
  <c r="T61" i="3"/>
  <c r="T62" i="3"/>
  <c r="T63" i="3"/>
  <c r="T64" i="3"/>
  <c r="T65" i="3"/>
  <c r="T66" i="3"/>
  <c r="T67" i="3"/>
  <c r="T69" i="3"/>
  <c r="T73" i="3"/>
  <c r="T74" i="3"/>
  <c r="T75" i="3"/>
  <c r="T76" i="3"/>
  <c r="R81" i="2"/>
  <c r="S81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45" i="2"/>
  <c r="W36" i="2"/>
  <c r="X36" i="2"/>
  <c r="Y5" i="2"/>
  <c r="Y6" i="2"/>
  <c r="Y7" i="2"/>
  <c r="Y9" i="2"/>
  <c r="Y10" i="2"/>
  <c r="Y11" i="2"/>
  <c r="Y12" i="2"/>
  <c r="Y13" i="2"/>
  <c r="Y14" i="2"/>
  <c r="Y15" i="2"/>
  <c r="Y16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4" i="2"/>
  <c r="T77" i="3" l="1"/>
  <c r="T36" i="4"/>
  <c r="T27" i="9"/>
  <c r="AR53" i="7"/>
  <c r="AV53" i="7" s="1"/>
  <c r="T140" i="7"/>
  <c r="Y36" i="2"/>
  <c r="Y15" i="8"/>
  <c r="Y12" i="5"/>
  <c r="Z16" i="9" l="1"/>
  <c r="AK5" i="9"/>
  <c r="AL5" i="9" s="1"/>
  <c r="AK6" i="9"/>
  <c r="AL6" i="9" s="1"/>
  <c r="AK7" i="9"/>
  <c r="AL7" i="9" s="1"/>
  <c r="AK8" i="9"/>
  <c r="AL8" i="9" s="1"/>
  <c r="AK9" i="9"/>
  <c r="AL9" i="9" s="1"/>
  <c r="AK10" i="9"/>
  <c r="AL10" i="9" s="1"/>
  <c r="AK11" i="9"/>
  <c r="AL11" i="9" s="1"/>
  <c r="AK12" i="9"/>
  <c r="AL12" i="9" s="1"/>
  <c r="AK13" i="9"/>
  <c r="AL13" i="9" s="1"/>
  <c r="AK14" i="9"/>
  <c r="AL14" i="9" s="1"/>
  <c r="AK4" i="9"/>
  <c r="AL4" i="9" s="1"/>
  <c r="AK5" i="8"/>
  <c r="AL5" i="8" s="1"/>
  <c r="AK6" i="8"/>
  <c r="AL6" i="8" s="1"/>
  <c r="AK7" i="8"/>
  <c r="AL7" i="8" s="1"/>
  <c r="AK8" i="8"/>
  <c r="AL8" i="8" s="1"/>
  <c r="AK9" i="8"/>
  <c r="AL9" i="8" s="1"/>
  <c r="AK10" i="8"/>
  <c r="AL10" i="8" s="1"/>
  <c r="AK11" i="8"/>
  <c r="AL11" i="8" s="1"/>
  <c r="AK12" i="8"/>
  <c r="AL12" i="8" s="1"/>
  <c r="AK13" i="8"/>
  <c r="AL13" i="8" s="1"/>
  <c r="AK14" i="8"/>
  <c r="AL14" i="8" s="1"/>
  <c r="AK4" i="8"/>
  <c r="AL4" i="8" s="1"/>
  <c r="AK5" i="7"/>
  <c r="AL5" i="7" s="1"/>
  <c r="AK6" i="7"/>
  <c r="AL6" i="7" s="1"/>
  <c r="AK7" i="7"/>
  <c r="AL7" i="7" s="1"/>
  <c r="AK8" i="7"/>
  <c r="AL8" i="7" s="1"/>
  <c r="AK9" i="7"/>
  <c r="AL9" i="7" s="1"/>
  <c r="AK10" i="7"/>
  <c r="AL10" i="7" s="1"/>
  <c r="AK11" i="7"/>
  <c r="AL11" i="7" s="1"/>
  <c r="AK12" i="7"/>
  <c r="AL12" i="7" s="1"/>
  <c r="AK13" i="7"/>
  <c r="AL13" i="7" s="1"/>
  <c r="AK14" i="7"/>
  <c r="AL14" i="7" s="1"/>
  <c r="AK15" i="7"/>
  <c r="AL15" i="7" s="1"/>
  <c r="AK16" i="7"/>
  <c r="AL16" i="7" s="1"/>
  <c r="AK17" i="7"/>
  <c r="AL17" i="7" s="1"/>
  <c r="AK18" i="7"/>
  <c r="AL18" i="7" s="1"/>
  <c r="AK19" i="7"/>
  <c r="AL19" i="7" s="1"/>
  <c r="AK20" i="7"/>
  <c r="AL20" i="7" s="1"/>
  <c r="AK21" i="7"/>
  <c r="AL21" i="7" s="1"/>
  <c r="AK22" i="7"/>
  <c r="AL22" i="7" s="1"/>
  <c r="AK23" i="7"/>
  <c r="AL23" i="7" s="1"/>
  <c r="AK24" i="7"/>
  <c r="AL24" i="7" s="1"/>
  <c r="AK25" i="7"/>
  <c r="AL25" i="7" s="1"/>
  <c r="AK26" i="7"/>
  <c r="AL26" i="7" s="1"/>
  <c r="AK27" i="7"/>
  <c r="AL27" i="7" s="1"/>
  <c r="AK28" i="7"/>
  <c r="AL28" i="7" s="1"/>
  <c r="AK29" i="7"/>
  <c r="AL29" i="7" s="1"/>
  <c r="AK30" i="7"/>
  <c r="AL30" i="7" s="1"/>
  <c r="AK31" i="7"/>
  <c r="AL31" i="7" s="1"/>
  <c r="AK32" i="7"/>
  <c r="AL32" i="7" s="1"/>
  <c r="AK33" i="7"/>
  <c r="AL33" i="7" s="1"/>
  <c r="AK34" i="7"/>
  <c r="AL34" i="7" s="1"/>
  <c r="AK35" i="7"/>
  <c r="AL35" i="7" s="1"/>
  <c r="AK36" i="7"/>
  <c r="AL36" i="7" s="1"/>
  <c r="AK37" i="7"/>
  <c r="AL37" i="7" s="1"/>
  <c r="AK38" i="7"/>
  <c r="AL38" i="7" s="1"/>
  <c r="AK39" i="7"/>
  <c r="AL39" i="7" s="1"/>
  <c r="AK40" i="7"/>
  <c r="AL40" i="7" s="1"/>
  <c r="AK41" i="7"/>
  <c r="AL41" i="7" s="1"/>
  <c r="AK42" i="7"/>
  <c r="AL42" i="7" s="1"/>
  <c r="AK43" i="7"/>
  <c r="AL43" i="7" s="1"/>
  <c r="AK4" i="7"/>
  <c r="AL4" i="7" s="1"/>
  <c r="AO4" i="7"/>
  <c r="AR44" i="7"/>
  <c r="AK7" i="6"/>
  <c r="AL7" i="6" s="1"/>
  <c r="AK8" i="6"/>
  <c r="AL8" i="6" s="1"/>
  <c r="AK9" i="6"/>
  <c r="AL9" i="6" s="1"/>
  <c r="AK10" i="6"/>
  <c r="AL10" i="6" s="1"/>
  <c r="AK11" i="6"/>
  <c r="AL11" i="6" s="1"/>
  <c r="AK12" i="6"/>
  <c r="AL12" i="6" s="1"/>
  <c r="AK13" i="6"/>
  <c r="AL13" i="6" s="1"/>
  <c r="AK14" i="6"/>
  <c r="AL14" i="6" s="1"/>
  <c r="AK15" i="6"/>
  <c r="AL15" i="6" s="1"/>
  <c r="AK16" i="6"/>
  <c r="AL16" i="6" s="1"/>
  <c r="AK17" i="6"/>
  <c r="AL17" i="6" s="1"/>
  <c r="AK18" i="6"/>
  <c r="AL18" i="6" s="1"/>
  <c r="AK19" i="6"/>
  <c r="AL19" i="6" s="1"/>
  <c r="AK20" i="6"/>
  <c r="AL20" i="6" s="1"/>
  <c r="AK21" i="6"/>
  <c r="AL21" i="6" s="1"/>
  <c r="AK22" i="6"/>
  <c r="AL22" i="6" s="1"/>
  <c r="AK23" i="6"/>
  <c r="AL23" i="6" s="1"/>
  <c r="AK24" i="6"/>
  <c r="AL24" i="6" s="1"/>
  <c r="AK25" i="6"/>
  <c r="AL25" i="6" s="1"/>
  <c r="AK26" i="6"/>
  <c r="AL26" i="6" s="1"/>
  <c r="AK27" i="6"/>
  <c r="AL27" i="6" s="1"/>
  <c r="AK28" i="6"/>
  <c r="AL28" i="6" s="1"/>
  <c r="AK29" i="6"/>
  <c r="AL29" i="6" s="1"/>
  <c r="AK30" i="6"/>
  <c r="AL30" i="6" s="1"/>
  <c r="AK31" i="6"/>
  <c r="AL31" i="6" s="1"/>
  <c r="AK32" i="6"/>
  <c r="AL32" i="6" s="1"/>
  <c r="AK33" i="6"/>
  <c r="AL33" i="6" s="1"/>
  <c r="AK34" i="6"/>
  <c r="AL34" i="6" s="1"/>
  <c r="AK35" i="6"/>
  <c r="AL35" i="6" s="1"/>
  <c r="AK36" i="6"/>
  <c r="AL36" i="6" s="1"/>
  <c r="AK37" i="6"/>
  <c r="AL37" i="6" s="1"/>
  <c r="AK38" i="6"/>
  <c r="AL38" i="6" s="1"/>
  <c r="AK39" i="6"/>
  <c r="AL39" i="6" s="1"/>
  <c r="AK40" i="6"/>
  <c r="AL40" i="6" s="1"/>
  <c r="AK41" i="6"/>
  <c r="AL41" i="6" s="1"/>
  <c r="AK42" i="6"/>
  <c r="AL42" i="6" s="1"/>
  <c r="AK43" i="6"/>
  <c r="AL43" i="6" s="1"/>
  <c r="AK44" i="6"/>
  <c r="AL44" i="6" s="1"/>
  <c r="AK45" i="6"/>
  <c r="AL45" i="6" s="1"/>
  <c r="AK6" i="6"/>
  <c r="AL6" i="6" s="1"/>
  <c r="AK5" i="5"/>
  <c r="AL5" i="5" s="1"/>
  <c r="AK6" i="5"/>
  <c r="AL6" i="5" s="1"/>
  <c r="AK7" i="5"/>
  <c r="AL7" i="5" s="1"/>
  <c r="AK8" i="5"/>
  <c r="AL8" i="5" s="1"/>
  <c r="AK9" i="5"/>
  <c r="AL9" i="5" s="1"/>
  <c r="AK10" i="5"/>
  <c r="AL10" i="5" s="1"/>
  <c r="AK11" i="5"/>
  <c r="AL11" i="5" s="1"/>
  <c r="AK4" i="5"/>
  <c r="AL4" i="5" s="1"/>
  <c r="AK5" i="4"/>
  <c r="AL5" i="4" s="1"/>
  <c r="AK6" i="4"/>
  <c r="AL6" i="4" s="1"/>
  <c r="AK7" i="4"/>
  <c r="AL7" i="4" s="1"/>
  <c r="AK8" i="4"/>
  <c r="AL8" i="4" s="1"/>
  <c r="AK9" i="4"/>
  <c r="AL9" i="4" s="1"/>
  <c r="AK10" i="4"/>
  <c r="AL10" i="4" s="1"/>
  <c r="AK11" i="4"/>
  <c r="AL11" i="4" s="1"/>
  <c r="AK12" i="4"/>
  <c r="AL12" i="4" s="1"/>
  <c r="AK13" i="4"/>
  <c r="AL13" i="4" s="1"/>
  <c r="AK14" i="4"/>
  <c r="AL14" i="4" s="1"/>
  <c r="AK15" i="4"/>
  <c r="AL15" i="4" s="1"/>
  <c r="AK16" i="4"/>
  <c r="AL16" i="4" s="1"/>
  <c r="AK17" i="4"/>
  <c r="AL17" i="4" s="1"/>
  <c r="AK4" i="4"/>
  <c r="AL4" i="4" s="1"/>
  <c r="AK5" i="3"/>
  <c r="AL5" i="3" s="1"/>
  <c r="AK6" i="3"/>
  <c r="AL6" i="3" s="1"/>
  <c r="AK7" i="3"/>
  <c r="AL7" i="3" s="1"/>
  <c r="AK8" i="3"/>
  <c r="AL8" i="3" s="1"/>
  <c r="AK9" i="3"/>
  <c r="AL9" i="3" s="1"/>
  <c r="AK10" i="3"/>
  <c r="AL10" i="3" s="1"/>
  <c r="AK11" i="3"/>
  <c r="AL11" i="3" s="1"/>
  <c r="AK12" i="3"/>
  <c r="AL12" i="3" s="1"/>
  <c r="AK13" i="3"/>
  <c r="AL13" i="3" s="1"/>
  <c r="AK14" i="3"/>
  <c r="AL14" i="3" s="1"/>
  <c r="AK15" i="3"/>
  <c r="AL15" i="3" s="1"/>
  <c r="AK16" i="3"/>
  <c r="AL16" i="3" s="1"/>
  <c r="AK17" i="3"/>
  <c r="AL17" i="3" s="1"/>
  <c r="AK18" i="3"/>
  <c r="AL18" i="3" s="1"/>
  <c r="AK19" i="3"/>
  <c r="AL19" i="3" s="1"/>
  <c r="AK20" i="3"/>
  <c r="AL20" i="3" s="1"/>
  <c r="AK21" i="3"/>
  <c r="AL21" i="3" s="1"/>
  <c r="AK22" i="3"/>
  <c r="AL22" i="3" s="1"/>
  <c r="AK23" i="3"/>
  <c r="AL23" i="3" s="1"/>
  <c r="AK24" i="3"/>
  <c r="AL24" i="3" s="1"/>
  <c r="AK25" i="3"/>
  <c r="AL25" i="3" s="1"/>
  <c r="AK26" i="3"/>
  <c r="AL26" i="3" s="1"/>
  <c r="AK27" i="3"/>
  <c r="AL27" i="3" s="1"/>
  <c r="AK28" i="3"/>
  <c r="AL28" i="3" s="1"/>
  <c r="AK29" i="3"/>
  <c r="AL29" i="3" s="1"/>
  <c r="AK30" i="3"/>
  <c r="AL30" i="3" s="1"/>
  <c r="AK31" i="3"/>
  <c r="AL31" i="3" s="1"/>
  <c r="AK32" i="3"/>
  <c r="AL32" i="3" s="1"/>
  <c r="AK34" i="3"/>
  <c r="AL34" i="3" s="1"/>
  <c r="AK4" i="3"/>
  <c r="AL4" i="3" s="1"/>
  <c r="AK4" i="2"/>
  <c r="AL4" i="2" s="1"/>
  <c r="AK5" i="2"/>
  <c r="AL5" i="2" s="1"/>
  <c r="AK6" i="2"/>
  <c r="AL6" i="2" s="1"/>
  <c r="AK7" i="2"/>
  <c r="AL7" i="2" s="1"/>
  <c r="AK8" i="2"/>
  <c r="AL8" i="2" s="1"/>
  <c r="AK9" i="2"/>
  <c r="AL9" i="2" s="1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28" i="2"/>
  <c r="AL28" i="2" s="1"/>
  <c r="AK29" i="2"/>
  <c r="AL29" i="2" s="1"/>
  <c r="AK30" i="2"/>
  <c r="AL30" i="2" s="1"/>
  <c r="AK31" i="2"/>
  <c r="AL31" i="2" s="1"/>
  <c r="AK32" i="2"/>
  <c r="AL32" i="2" s="1"/>
  <c r="AK33" i="2"/>
  <c r="AL33" i="2" s="1"/>
  <c r="AK34" i="2"/>
  <c r="AL34" i="2" s="1"/>
  <c r="AK35" i="2"/>
  <c r="AL35" i="2" s="1"/>
  <c r="AL15" i="9" l="1"/>
  <c r="AL15" i="8"/>
  <c r="AL36" i="2" l="1"/>
  <c r="AC81" i="2"/>
  <c r="AM5" i="9" l="1"/>
  <c r="AM6" i="9"/>
  <c r="AM7" i="9"/>
  <c r="AM8" i="9"/>
  <c r="AM9" i="9"/>
  <c r="AM10" i="9"/>
  <c r="AM11" i="9"/>
  <c r="AM12" i="9"/>
  <c r="AM13" i="9"/>
  <c r="AM14" i="9"/>
  <c r="AM4" i="9"/>
  <c r="AM4" i="8"/>
  <c r="AM5" i="8"/>
  <c r="AM6" i="8"/>
  <c r="AM7" i="8"/>
  <c r="AM8" i="8"/>
  <c r="AM9" i="8"/>
  <c r="AM10" i="8"/>
  <c r="AM11" i="8"/>
  <c r="AM12" i="8"/>
  <c r="AM13" i="8"/>
  <c r="AM14" i="8"/>
  <c r="AM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6" i="6"/>
  <c r="AM5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" i="6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4" i="3"/>
  <c r="AL44" i="7" l="1"/>
  <c r="AI13" i="6"/>
  <c r="AG13" i="6"/>
  <c r="AE13" i="6"/>
  <c r="AC13" i="6"/>
  <c r="AG27" i="3"/>
  <c r="AI27" i="3"/>
  <c r="AE27" i="3"/>
  <c r="AC27" i="3"/>
  <c r="AC37" i="6" l="1"/>
  <c r="AE37" i="6"/>
  <c r="AG37" i="6"/>
  <c r="AI37" i="6"/>
  <c r="AC38" i="6"/>
  <c r="AE38" i="6"/>
  <c r="AG38" i="6"/>
  <c r="AI38" i="6"/>
  <c r="AC39" i="6"/>
  <c r="AE39" i="6"/>
  <c r="AG39" i="6"/>
  <c r="AI39" i="6"/>
  <c r="AC40" i="6"/>
  <c r="AE40" i="6"/>
  <c r="AG40" i="6"/>
  <c r="AI40" i="6"/>
  <c r="AC41" i="6"/>
  <c r="AE41" i="6"/>
  <c r="AG41" i="6"/>
  <c r="AI41" i="6"/>
  <c r="AC42" i="6"/>
  <c r="AE42" i="6"/>
  <c r="AG42" i="6"/>
  <c r="AI42" i="6"/>
  <c r="AC43" i="6"/>
  <c r="AE43" i="6"/>
  <c r="AG43" i="6"/>
  <c r="AI43" i="6"/>
  <c r="AC44" i="6"/>
  <c r="AE44" i="6"/>
  <c r="AG44" i="6"/>
  <c r="AI44" i="6"/>
  <c r="AC45" i="6"/>
  <c r="AE45" i="6"/>
  <c r="AG45" i="6"/>
  <c r="AI45" i="6"/>
  <c r="AC46" i="6"/>
  <c r="AE46" i="6"/>
  <c r="AG46" i="6"/>
  <c r="AI46" i="6"/>
  <c r="AC4" i="3"/>
  <c r="AE4" i="3"/>
  <c r="AG4" i="3"/>
  <c r="AN4" i="3"/>
  <c r="AO4" i="3"/>
  <c r="AC5" i="3"/>
  <c r="AE5" i="3"/>
  <c r="AG5" i="3"/>
  <c r="AI5" i="3"/>
  <c r="AN5" i="3"/>
  <c r="AO5" i="3"/>
  <c r="AN10" i="9" l="1"/>
  <c r="AI5" i="9"/>
  <c r="AI6" i="9"/>
  <c r="AI7" i="9"/>
  <c r="AI8" i="9"/>
  <c r="AI9" i="9"/>
  <c r="AI10" i="9"/>
  <c r="AI11" i="9"/>
  <c r="AI12" i="9"/>
  <c r="AI14" i="9"/>
  <c r="AG5" i="9"/>
  <c r="AG6" i="9"/>
  <c r="AG7" i="9"/>
  <c r="AG8" i="9"/>
  <c r="AG9" i="9"/>
  <c r="AG10" i="9"/>
  <c r="AG11" i="9"/>
  <c r="AG12" i="9"/>
  <c r="AG14" i="9"/>
  <c r="AE5" i="9"/>
  <c r="AE6" i="9"/>
  <c r="AE7" i="9"/>
  <c r="AE8" i="9"/>
  <c r="AE9" i="9"/>
  <c r="AE10" i="9"/>
  <c r="AE11" i="9"/>
  <c r="AE12" i="9"/>
  <c r="AE14" i="9"/>
  <c r="AC5" i="9"/>
  <c r="AC6" i="9"/>
  <c r="AC7" i="9"/>
  <c r="AC8" i="9"/>
  <c r="AC9" i="9"/>
  <c r="AC10" i="9"/>
  <c r="AC11" i="9"/>
  <c r="AC12" i="9"/>
  <c r="AC14" i="9"/>
  <c r="AI4" i="9"/>
  <c r="AG4" i="9"/>
  <c r="AE4" i="9"/>
  <c r="AC4" i="9"/>
  <c r="AC4" i="8"/>
  <c r="AO5" i="9"/>
  <c r="AO6" i="9"/>
  <c r="AO7" i="9"/>
  <c r="AO8" i="9"/>
  <c r="AO9" i="9"/>
  <c r="AO10" i="9"/>
  <c r="AO11" i="9"/>
  <c r="AO12" i="9"/>
  <c r="AO13" i="9"/>
  <c r="AO14" i="9"/>
  <c r="AN5" i="9"/>
  <c r="AN6" i="9"/>
  <c r="AN7" i="9"/>
  <c r="AN8" i="9"/>
  <c r="AN9" i="9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0" i="7"/>
  <c r="AO41" i="7"/>
  <c r="AO42" i="7"/>
  <c r="AO43" i="7"/>
  <c r="AN5" i="7"/>
  <c r="AN6" i="7"/>
  <c r="AN7" i="7"/>
  <c r="AN8" i="7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C4" i="4"/>
  <c r="AI5" i="6"/>
  <c r="AI6" i="6"/>
  <c r="AI7" i="6"/>
  <c r="AI8" i="6"/>
  <c r="AI9" i="6"/>
  <c r="AI10" i="6"/>
  <c r="AI11" i="6"/>
  <c r="AI12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G6" i="6"/>
  <c r="AG7" i="6"/>
  <c r="AG8" i="6"/>
  <c r="AG9" i="6"/>
  <c r="AG10" i="6"/>
  <c r="AG11" i="6"/>
  <c r="AG12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E6" i="6"/>
  <c r="AE7" i="6"/>
  <c r="AE8" i="6"/>
  <c r="AE9" i="6"/>
  <c r="AE10" i="6"/>
  <c r="AE11" i="6"/>
  <c r="AE12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C6" i="6"/>
  <c r="AC7" i="6"/>
  <c r="AC8" i="6"/>
  <c r="AC9" i="6"/>
  <c r="AC10" i="6"/>
  <c r="AC11" i="6"/>
  <c r="AC12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E5" i="7"/>
  <c r="AE6" i="7"/>
  <c r="AE7" i="7"/>
  <c r="AE8" i="7"/>
  <c r="AE9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I4" i="7"/>
  <c r="AG4" i="7"/>
  <c r="AE4" i="7"/>
  <c r="AI4" i="4"/>
  <c r="AC4" i="5"/>
  <c r="AM44" i="7"/>
  <c r="AN6" i="4"/>
  <c r="AO6" i="4"/>
  <c r="AN7" i="4"/>
  <c r="AO7" i="4"/>
  <c r="AN5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E4" i="4"/>
  <c r="AG4" i="4"/>
  <c r="AO16" i="4"/>
  <c r="AN16" i="4"/>
  <c r="AO5" i="4"/>
  <c r="AI4" i="5"/>
  <c r="AG4" i="5"/>
  <c r="AE4" i="5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8" i="3"/>
  <c r="AI29" i="3"/>
  <c r="AI30" i="3"/>
  <c r="AI31" i="3"/>
  <c r="AI32" i="3"/>
  <c r="AI34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8" i="3"/>
  <c r="AG29" i="3"/>
  <c r="AG30" i="3"/>
  <c r="AG31" i="3"/>
  <c r="AG32" i="3"/>
  <c r="AG34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8" i="3"/>
  <c r="AE29" i="3"/>
  <c r="AE30" i="3"/>
  <c r="AE31" i="3"/>
  <c r="AE32" i="3"/>
  <c r="AE34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8" i="3"/>
  <c r="AC29" i="3"/>
  <c r="AC30" i="3"/>
  <c r="AC31" i="3"/>
  <c r="AC32" i="3"/>
  <c r="AC34" i="3"/>
  <c r="AS35" i="3"/>
  <c r="AQ35" i="3"/>
  <c r="AI5" i="2"/>
  <c r="AI6" i="2"/>
  <c r="AI7" i="2"/>
  <c r="AI8" i="2"/>
  <c r="AI9" i="2"/>
  <c r="AI10" i="2"/>
  <c r="AI11" i="2"/>
  <c r="AI12" i="2"/>
  <c r="AI13" i="2"/>
  <c r="AI14" i="2"/>
  <c r="AI15" i="2"/>
  <c r="AI16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I4" i="2"/>
  <c r="AG4" i="2"/>
  <c r="AE4" i="2"/>
  <c r="AC4" i="2"/>
  <c r="AC48" i="6" l="1"/>
  <c r="AI45" i="7"/>
  <c r="AC4" i="7"/>
  <c r="AI5" i="8"/>
  <c r="AI6" i="8"/>
  <c r="AI7" i="8"/>
  <c r="AI8" i="8"/>
  <c r="AI9" i="8"/>
  <c r="AI10" i="8"/>
  <c r="AI11" i="8"/>
  <c r="AI12" i="8"/>
  <c r="AI13" i="8"/>
  <c r="AI14" i="8"/>
  <c r="AI4" i="8"/>
  <c r="AG5" i="8"/>
  <c r="AG6" i="8"/>
  <c r="AG7" i="8"/>
  <c r="AG8" i="8"/>
  <c r="AG9" i="8"/>
  <c r="AG10" i="8"/>
  <c r="AG11" i="8"/>
  <c r="AG12" i="8"/>
  <c r="AG13" i="8"/>
  <c r="AG14" i="8"/>
  <c r="AG4" i="8"/>
  <c r="AE5" i="8"/>
  <c r="AE6" i="8"/>
  <c r="AE7" i="8"/>
  <c r="AE8" i="8"/>
  <c r="AE9" i="8"/>
  <c r="AE10" i="8"/>
  <c r="AE11" i="8"/>
  <c r="AE12" i="8"/>
  <c r="AE13" i="8"/>
  <c r="AE14" i="8"/>
  <c r="AE4" i="8"/>
  <c r="AC5" i="8"/>
  <c r="AC6" i="8"/>
  <c r="AC7" i="8"/>
  <c r="AC8" i="8"/>
  <c r="AC9" i="8"/>
  <c r="AC10" i="8"/>
  <c r="AC11" i="8"/>
  <c r="AC12" i="8"/>
  <c r="AC13" i="8"/>
  <c r="AC14" i="8"/>
  <c r="AB15" i="8" l="1"/>
  <c r="AH35" i="3"/>
  <c r="AF35" i="3"/>
  <c r="AD35" i="3"/>
  <c r="AB35" i="3"/>
  <c r="AA35" i="3"/>
  <c r="AJ35" i="3" l="1"/>
  <c r="AM35" i="3"/>
  <c r="AL35" i="3"/>
  <c r="AG36" i="3"/>
  <c r="Z36" i="3"/>
  <c r="Q36" i="3"/>
  <c r="AE36" i="3"/>
  <c r="AC36" i="3"/>
  <c r="AH36" i="2"/>
  <c r="AF36" i="2"/>
  <c r="AD36" i="2"/>
  <c r="AB36" i="2"/>
  <c r="AA36" i="2"/>
  <c r="AJ36" i="2" l="1"/>
  <c r="AN11" i="9"/>
  <c r="AN12" i="9"/>
  <c r="AN13" i="9"/>
  <c r="AN14" i="9"/>
  <c r="AO4" i="9"/>
  <c r="AI16" i="9" s="1"/>
  <c r="AN4" i="9"/>
  <c r="AO5" i="8"/>
  <c r="AO6" i="8"/>
  <c r="AO7" i="8"/>
  <c r="AO8" i="8"/>
  <c r="AO9" i="8"/>
  <c r="AO10" i="8"/>
  <c r="AO11" i="8"/>
  <c r="AO12" i="8"/>
  <c r="AO13" i="8"/>
  <c r="AO14" i="8"/>
  <c r="AN5" i="8"/>
  <c r="AN6" i="8"/>
  <c r="AN7" i="8"/>
  <c r="AN8" i="8"/>
  <c r="AN9" i="8"/>
  <c r="AN10" i="8"/>
  <c r="AN11" i="8"/>
  <c r="AN12" i="8"/>
  <c r="AN13" i="8"/>
  <c r="AN14" i="8"/>
  <c r="AO4" i="8"/>
  <c r="AN4" i="8"/>
  <c r="AN4" i="7"/>
  <c r="AO5" i="6"/>
  <c r="AO6" i="6"/>
  <c r="AO7" i="6"/>
  <c r="AO8" i="6"/>
  <c r="AO9" i="6"/>
  <c r="AO10" i="6"/>
  <c r="AO11" i="6"/>
  <c r="AO12" i="6"/>
  <c r="AO14" i="6"/>
  <c r="AO15" i="6"/>
  <c r="AO16" i="6"/>
  <c r="AO17" i="6"/>
  <c r="AO20" i="6"/>
  <c r="AO21" i="6"/>
  <c r="AO22" i="6"/>
  <c r="AO23" i="6"/>
  <c r="AO24" i="6"/>
  <c r="AO25" i="6"/>
  <c r="AO26" i="6"/>
  <c r="AN5" i="6"/>
  <c r="AN6" i="6"/>
  <c r="AN7" i="6"/>
  <c r="AN8" i="6"/>
  <c r="AN9" i="6"/>
  <c r="AN10" i="6"/>
  <c r="AN11" i="6"/>
  <c r="AN12" i="6"/>
  <c r="AN14" i="6"/>
  <c r="AN15" i="6"/>
  <c r="AN16" i="6"/>
  <c r="AN17" i="6"/>
  <c r="AN20" i="6"/>
  <c r="AN21" i="6"/>
  <c r="AN22" i="6"/>
  <c r="AN23" i="6"/>
  <c r="AN24" i="6"/>
  <c r="AN25" i="6"/>
  <c r="AN26" i="6"/>
  <c r="AO4" i="6"/>
  <c r="AN4" i="6"/>
  <c r="AH12" i="5"/>
  <c r="AF12" i="5"/>
  <c r="AD12" i="5"/>
  <c r="AB12" i="5"/>
  <c r="AA12" i="5"/>
  <c r="AN5" i="5"/>
  <c r="AN6" i="5"/>
  <c r="AN7" i="5"/>
  <c r="AN8" i="5"/>
  <c r="AN9" i="5"/>
  <c r="AN10" i="5"/>
  <c r="AN11" i="5"/>
  <c r="AM5" i="5"/>
  <c r="AM6" i="5"/>
  <c r="AM7" i="5"/>
  <c r="AM8" i="5"/>
  <c r="AM9" i="5"/>
  <c r="AM10" i="5"/>
  <c r="AM11" i="5"/>
  <c r="AN4" i="5"/>
  <c r="AM4" i="5"/>
  <c r="AO8" i="4"/>
  <c r="AO9" i="4"/>
  <c r="AO10" i="4"/>
  <c r="AO11" i="4"/>
  <c r="AO12" i="4"/>
  <c r="AO13" i="4"/>
  <c r="AO14" i="4"/>
  <c r="AO15" i="4"/>
  <c r="AO17" i="4"/>
  <c r="AN8" i="4"/>
  <c r="AN9" i="4"/>
  <c r="AN10" i="4"/>
  <c r="AN11" i="4"/>
  <c r="AN12" i="4"/>
  <c r="AN13" i="4"/>
  <c r="AN14" i="4"/>
  <c r="AN15" i="4"/>
  <c r="AN17" i="4"/>
  <c r="AO4" i="4"/>
  <c r="AN4" i="4"/>
  <c r="AO7" i="3"/>
  <c r="AO8" i="3"/>
  <c r="AO9" i="3"/>
  <c r="AO10" i="3"/>
  <c r="AO11" i="3"/>
  <c r="AO14" i="3"/>
  <c r="AO15" i="3"/>
  <c r="AO16" i="3"/>
  <c r="AO18" i="3"/>
  <c r="AO20" i="3"/>
  <c r="AO21" i="3"/>
  <c r="AO22" i="3"/>
  <c r="AO23" i="3"/>
  <c r="AO24" i="3"/>
  <c r="AO25" i="3"/>
  <c r="AO26" i="3"/>
  <c r="AO28" i="3"/>
  <c r="AO29" i="3"/>
  <c r="AO30" i="3"/>
  <c r="AO31" i="3"/>
  <c r="AO32" i="3"/>
  <c r="AO34" i="3"/>
  <c r="AN7" i="3"/>
  <c r="AN8" i="3"/>
  <c r="AN9" i="3"/>
  <c r="AN10" i="3"/>
  <c r="AN11" i="3"/>
  <c r="AN14" i="3"/>
  <c r="AN15" i="3"/>
  <c r="AN16" i="3"/>
  <c r="AN18" i="3"/>
  <c r="AN20" i="3"/>
  <c r="AN21" i="3"/>
  <c r="AN22" i="3"/>
  <c r="AN23" i="3"/>
  <c r="AN24" i="3"/>
  <c r="AN25" i="3"/>
  <c r="AN26" i="3"/>
  <c r="AN28" i="3"/>
  <c r="AN29" i="3"/>
  <c r="AN30" i="3"/>
  <c r="AN31" i="3"/>
  <c r="AN32" i="3"/>
  <c r="AN34" i="3"/>
  <c r="AO6" i="3"/>
  <c r="AN6" i="3"/>
  <c r="AO5" i="2"/>
  <c r="AO10" i="2"/>
  <c r="AO31" i="2"/>
  <c r="AO32" i="2"/>
  <c r="AO33" i="2"/>
  <c r="AO34" i="2"/>
  <c r="AO35" i="2"/>
  <c r="AN5" i="2"/>
  <c r="AN10" i="2"/>
  <c r="AN31" i="2"/>
  <c r="AN32" i="2"/>
  <c r="AN33" i="2"/>
  <c r="AN34" i="2"/>
  <c r="AN35" i="2"/>
  <c r="AO4" i="2"/>
  <c r="AN4" i="2"/>
  <c r="AH15" i="9"/>
  <c r="AF15" i="9"/>
  <c r="AD15" i="9"/>
  <c r="AB15" i="9"/>
  <c r="AA15" i="9"/>
  <c r="AH47" i="6"/>
  <c r="AF47" i="6"/>
  <c r="AD47" i="6"/>
  <c r="AB47" i="6"/>
  <c r="AA47" i="6"/>
  <c r="AH18" i="4"/>
  <c r="AF18" i="4"/>
  <c r="AD18" i="4"/>
  <c r="AB18" i="4"/>
  <c r="AA18" i="4"/>
  <c r="AL18" i="4"/>
  <c r="AH15" i="8"/>
  <c r="AF15" i="8"/>
  <c r="AD15" i="8"/>
  <c r="AA15" i="8"/>
  <c r="AH44" i="7"/>
  <c r="AF44" i="7"/>
  <c r="AD44" i="7"/>
  <c r="AB44" i="7"/>
  <c r="AA44" i="7"/>
  <c r="AJ12" i="5" l="1"/>
  <c r="AJ18" i="4"/>
  <c r="AJ15" i="9"/>
  <c r="AJ15" i="8"/>
  <c r="AJ47" i="6"/>
  <c r="AI16" i="8"/>
  <c r="AI13" i="5"/>
  <c r="Z13" i="5"/>
  <c r="Q13" i="5"/>
  <c r="AI36" i="3"/>
  <c r="AI37" i="2"/>
  <c r="AM47" i="6"/>
  <c r="AI48" i="6"/>
  <c r="AL47" i="6"/>
  <c r="AI19" i="4"/>
  <c r="AM12" i="5"/>
  <c r="AM13" i="5" s="1"/>
  <c r="AN12" i="5"/>
  <c r="AN13" i="5" s="1"/>
  <c r="AL12" i="5"/>
  <c r="AE16" i="9"/>
  <c r="AM15" i="9"/>
  <c r="AN15" i="8"/>
  <c r="AN16" i="8" s="1"/>
  <c r="AO15" i="8"/>
  <c r="AO16" i="8" s="1"/>
  <c r="AM15" i="8"/>
  <c r="AC16" i="8"/>
  <c r="AE13" i="5"/>
  <c r="V13" i="5"/>
  <c r="AC13" i="5"/>
  <c r="AG13" i="5"/>
  <c r="AN15" i="9"/>
  <c r="AN16" i="9" s="1"/>
  <c r="AO15" i="9"/>
  <c r="AO16" i="9" s="1"/>
  <c r="AC16" i="9"/>
  <c r="AG16" i="9"/>
  <c r="AN44" i="7"/>
  <c r="AN45" i="7" s="1"/>
  <c r="AO44" i="7"/>
  <c r="AO45" i="7" s="1"/>
  <c r="AG45" i="7"/>
  <c r="Z48" i="6"/>
  <c r="V48" i="6"/>
  <c r="AG48" i="6"/>
  <c r="AE48" i="6"/>
  <c r="AN47" i="6"/>
  <c r="AN48" i="6" s="1"/>
  <c r="AO47" i="6"/>
  <c r="AO48" i="6" s="1"/>
  <c r="AO18" i="4"/>
  <c r="AO19" i="4" s="1"/>
  <c r="AN18" i="4"/>
  <c r="AN19" i="4" s="1"/>
  <c r="AC19" i="4"/>
  <c r="AG19" i="4"/>
  <c r="AN35" i="3"/>
  <c r="AN36" i="3" s="1"/>
  <c r="AO35" i="3"/>
  <c r="AO36" i="3" s="1"/>
  <c r="AO36" i="2"/>
  <c r="AO37" i="2" s="1"/>
  <c r="AN36" i="2"/>
  <c r="AN37" i="2" s="1"/>
  <c r="AE37" i="2"/>
  <c r="Z37" i="2"/>
  <c r="AG37" i="2"/>
  <c r="AC37" i="2"/>
  <c r="Z16" i="8"/>
  <c r="AE16" i="8"/>
  <c r="AG16" i="8"/>
  <c r="AC45" i="7"/>
  <c r="Z45" i="7"/>
  <c r="AE45" i="7"/>
  <c r="AE19" i="4"/>
</calcChain>
</file>

<file path=xl/comments1.xml><?xml version="1.0" encoding="utf-8"?>
<comments xmlns="http://schemas.openxmlformats.org/spreadsheetml/2006/main">
  <authors>
    <author>TRINIT17A</author>
  </authors>
  <commentList>
    <comment ref="H66" authorId="0">
      <text>
        <r>
          <rPr>
            <b/>
            <sz val="9"/>
            <color indexed="81"/>
            <rFont val="Tahoma"/>
            <family val="2"/>
          </rPr>
          <t xml:space="preserve">ซ้ำ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2" authorId="0">
      <text>
        <r>
          <rPr>
            <sz val="9"/>
            <color indexed="81"/>
            <rFont val="Tahoma"/>
            <family val="2"/>
          </rPr>
          <t xml:space="preserve">ซ้ำ
</t>
        </r>
      </text>
    </comment>
  </commentList>
</comments>
</file>

<file path=xl/sharedStrings.xml><?xml version="1.0" encoding="utf-8"?>
<sst xmlns="http://schemas.openxmlformats.org/spreadsheetml/2006/main" count="3785" uniqueCount="546">
  <si>
    <t>รหัสแขวง</t>
  </si>
  <si>
    <t>หมายเลขทางหลวง</t>
  </si>
  <si>
    <t>หมายเลขควบคุม</t>
  </si>
  <si>
    <t>ชื่อสายทาง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</si>
  <si>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</si>
  <si>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</si>
  <si>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</si>
  <si>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</si>
  <si>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แขวงทางหลวงกรุงเทพ</t>
  </si>
  <si>
    <t>แยก คปอ. – สนามกีฬาธูปะเตมีย์</t>
  </si>
  <si>
    <t>ถนนศรีนครินทร์ - ลาดกระบัง</t>
  </si>
  <si>
    <t>แขวงทางหลวงอยุธยา</t>
  </si>
  <si>
    <t>วังน้อย - ทางแยกต่างระดับอยุธยา</t>
  </si>
  <si>
    <t>อยุธยา - บางเสด็จ</t>
  </si>
  <si>
    <t>ทางบริเวณแยกเตาอิฐ</t>
  </si>
  <si>
    <t>คลองระพีพัฒน์ - ทางแยกต่างระดับวังน้อย</t>
  </si>
  <si>
    <t>ทางแยกต่างระดับวังน้อย - ลำตาเสา</t>
  </si>
  <si>
    <t>บ้านหว้า - ปากกราน</t>
  </si>
  <si>
    <t>บ้านหว้า - ภาชี</t>
  </si>
  <si>
    <t>ท้ายเกาะ - เสนา</t>
  </si>
  <si>
    <t>อยุธยา -ไผ่กองดิน</t>
  </si>
  <si>
    <t>บางปะอิน - บางกระสั้น</t>
  </si>
  <si>
    <t>บางบาล - ผักไห่</t>
  </si>
  <si>
    <t>หน้าโคก - เสนา</t>
  </si>
  <si>
    <t>นครหลวง - ท่าเรือ</t>
  </si>
  <si>
    <t>ภาชี - ท่าเรือ</t>
  </si>
  <si>
    <t>บางปะอิน - อยุธยา</t>
  </si>
  <si>
    <t>โผงเผง - วัดตะกู</t>
  </si>
  <si>
    <t>ทางเข้านครหลวง</t>
  </si>
  <si>
    <t>คลองซอย 26 - คลองระพีพัฒน์</t>
  </si>
  <si>
    <t>แขวงทางหลวงนครนายก</t>
  </si>
  <si>
    <t>บ้านนา-บางอ้อ</t>
  </si>
  <si>
    <t>นครนายก - บางหอย</t>
  </si>
  <si>
    <t>เขาเพิ่ม - บ้านนา</t>
  </si>
  <si>
    <t>นครนายก - เขื่อนขุนด่านปราการชล</t>
  </si>
  <si>
    <t>คลอง 10 - หนองเสือ</t>
  </si>
  <si>
    <t>ท่าแดง - วังม่วง</t>
  </si>
  <si>
    <t>ลำลูกกา - คลอง 16</t>
  </si>
  <si>
    <t>วัดอำภาศิริวงศ์ - คลอง 16</t>
  </si>
  <si>
    <t>เขาชะโงก - ท้ายทอง</t>
  </si>
  <si>
    <t>แขวงทางหลวงสมุทรสาคร</t>
  </si>
  <si>
    <t>พุทธมณฑลสาย 4 - นครชัยศรี</t>
  </si>
  <si>
    <t>นครชัยศรี - เลียบแม่น้ำนครชัยศรี</t>
  </si>
  <si>
    <t>สมุทรสาคร - บางบอน</t>
  </si>
  <si>
    <t>ไร่ขิง - ทรงคนอง</t>
  </si>
  <si>
    <t>สามพราน - แม่น้ำนครชัยศรี</t>
  </si>
  <si>
    <t>สมุทรสาคร - โคกขาม</t>
  </si>
  <si>
    <t>แขวงทางหลวงปทุมธานี</t>
  </si>
  <si>
    <t>คลองบางหลวง - ต่างระดับเชียงรากน้อย</t>
  </si>
  <si>
    <t>ทางยกระดับอนุสรณ์สถาน - รังสิต</t>
  </si>
  <si>
    <t>คลองบ้านใหม่ - บางพูน</t>
  </si>
  <si>
    <t>บางคูวัด - บางพูน</t>
  </si>
  <si>
    <t>สะพานคลองเปรม - สะพานข้ามแม่น้ำเจ้าพระยาปทุมธานี</t>
  </si>
  <si>
    <t>เทคโนปทุมธานี - ต่างระดับเชียงรากน้อย</t>
  </si>
  <si>
    <t>ต่างระดับเชียงรากน้อย - บางกระสั้น</t>
  </si>
  <si>
    <t>ปทุมธานี - ท้ายเกาะ</t>
  </si>
  <si>
    <t>บ้านพร้าว - คลองห้า</t>
  </si>
  <si>
    <t>บางกระสั้น - ศูนย์ศิลปาชีพบางไทร</t>
  </si>
  <si>
    <t>ศูนย์ศิลปาชีพบางไทร - บางพูน</t>
  </si>
  <si>
    <t>ถนนชุมชนท้องถิ่นเลียบทางรถไฟสายเหนือ</t>
  </si>
  <si>
    <t>เชียงรากน้อย - คลองเชียงรากน้อย</t>
  </si>
  <si>
    <t>คลองเชียงรากน้อย - วัดเชียงรากน้อย</t>
  </si>
  <si>
    <t>แขวงทางหลวงสมุทรปราการ</t>
  </si>
  <si>
    <t>บางปิ้ง - บางตำหรุ</t>
  </si>
  <si>
    <t>ทางเข้าท่าอากาศยานสุวรรณภูมิ - บางวัว</t>
  </si>
  <si>
    <t>ราษฎร์บูรณะ - พระสมุทรเจดีย์</t>
  </si>
  <si>
    <t>คลองด่าน - บางบ่อ</t>
  </si>
  <si>
    <t>อุดมสุข - สมุทรปราการ</t>
  </si>
  <si>
    <t>ลาดกระบัง - บางควาย</t>
  </si>
  <si>
    <t>ประเวศ - บางแก้ว</t>
  </si>
  <si>
    <t>แขวงทางหลวงนนทบุรี</t>
  </si>
  <si>
    <t>คลองมหาสวัสดิ์ - บางบัวทอง</t>
  </si>
  <si>
    <t>สะพานนนทบุรี  - บางคูวัด</t>
  </si>
  <si>
    <t>บางบัวทอง - บางคูวัด</t>
  </si>
  <si>
    <t>คลองวัดแดง - บางบัวทอง</t>
  </si>
  <si>
    <t>บางบัวทอง  -  ไทรน้อย</t>
  </si>
  <si>
    <t>คลองมหาสวัสดิ์ - คลองบางหลวง</t>
  </si>
  <si>
    <t>แขวงทางหลวงธนบุรี</t>
  </si>
  <si>
    <t>พระประแดง - บางแค</t>
  </si>
  <si>
    <t>บางแค - คลองมหาสวัสดิ์</t>
  </si>
  <si>
    <t>อรุณอมรินทร์ - พุทธมณฑลสาย 4</t>
  </si>
  <si>
    <t>ทางยกระดับบางกอกน้อย - นครชัยศรี</t>
  </si>
  <si>
    <t>R2</t>
  </si>
  <si>
    <t>0+000</t>
  </si>
  <si>
    <t>0+312</t>
  </si>
  <si>
    <t>22+000</t>
  </si>
  <si>
    <t>0+352</t>
  </si>
  <si>
    <t>R1</t>
  </si>
  <si>
    <t>62+500</t>
  </si>
  <si>
    <t>39+808</t>
  </si>
  <si>
    <t>11+600</t>
  </si>
  <si>
    <t>24+600</t>
  </si>
  <si>
    <t>3+190</t>
  </si>
  <si>
    <t>20+730</t>
  </si>
  <si>
    <t>27+990</t>
  </si>
  <si>
    <t>1+216</t>
  </si>
  <si>
    <t>13+746</t>
  </si>
  <si>
    <t>15+111</t>
  </si>
  <si>
    <t>31+419</t>
  </si>
  <si>
    <t>6+239</t>
  </si>
  <si>
    <t>1+800</t>
  </si>
  <si>
    <t>13+161</t>
  </si>
  <si>
    <t>5+153</t>
  </si>
  <si>
    <t>0+200</t>
  </si>
  <si>
    <t>7+137</t>
  </si>
  <si>
    <t>7+327</t>
  </si>
  <si>
    <t>20+601</t>
  </si>
  <si>
    <t>21+940</t>
  </si>
  <si>
    <t>16+105</t>
  </si>
  <si>
    <t>20+105</t>
  </si>
  <si>
    <t>1+740</t>
  </si>
  <si>
    <t>11+350</t>
  </si>
  <si>
    <t>8+739</t>
  </si>
  <si>
    <t>10+240</t>
  </si>
  <si>
    <t>15+881</t>
  </si>
  <si>
    <t>20+643</t>
  </si>
  <si>
    <t>11+556</t>
  </si>
  <si>
    <t>15+033</t>
  </si>
  <si>
    <t>4+300</t>
  </si>
  <si>
    <t>19+972</t>
  </si>
  <si>
    <t>31+872</t>
  </si>
  <si>
    <t>8+944</t>
  </si>
  <si>
    <t>รวม</t>
  </si>
  <si>
    <t>-</t>
  </si>
  <si>
    <t>เฉลี่ย</t>
  </si>
  <si>
    <t>14+900</t>
  </si>
  <si>
    <t>35+600</t>
  </si>
  <si>
    <t>13+350</t>
  </si>
  <si>
    <t>15+020</t>
  </si>
  <si>
    <t>10+800</t>
  </si>
  <si>
    <t>14+000</t>
  </si>
  <si>
    <t>A.C.</t>
  </si>
  <si>
    <t>แยกเข้ามีนบุรี - คลองหลวงแพ่ง</t>
  </si>
  <si>
    <t>iri</t>
  </si>
  <si>
    <t>rut</t>
  </si>
  <si>
    <t>ทางเข้าบางปะอิน</t>
  </si>
  <si>
    <t>6+550</t>
  </si>
  <si>
    <t>38+600</t>
  </si>
  <si>
    <t>52+722</t>
  </si>
  <si>
    <t>59+922</t>
  </si>
  <si>
    <t>58+802</t>
  </si>
  <si>
    <t>52+172</t>
  </si>
  <si>
    <t>14+850</t>
  </si>
  <si>
    <t>26+323</t>
  </si>
  <si>
    <t>40+472</t>
  </si>
  <si>
    <t>0+942</t>
  </si>
  <si>
    <t>2+700</t>
  </si>
  <si>
    <t>1+047</t>
  </si>
  <si>
    <t>9+607</t>
  </si>
  <si>
    <t>11+250</t>
  </si>
  <si>
    <t>8+625</t>
  </si>
  <si>
    <t>คู้บอน - ประเวศ</t>
  </si>
  <si>
    <t>46+720</t>
  </si>
  <si>
    <t>43+102</t>
  </si>
  <si>
    <t>47+920</t>
  </si>
  <si>
    <t>47+058</t>
  </si>
  <si>
    <t>53+715</t>
  </si>
  <si>
    <t>48+450</t>
  </si>
  <si>
    <t>55+599</t>
  </si>
  <si>
    <t>ดินแดง - งามวงศ์วาน</t>
  </si>
  <si>
    <t>คลองประปา - คันนายาว</t>
  </si>
  <si>
    <t>14+700</t>
  </si>
  <si>
    <t>4+990</t>
  </si>
  <si>
    <t>19+600</t>
  </si>
  <si>
    <t>7+916</t>
  </si>
  <si>
    <t>บึงคำพร้อย - คู้บอน</t>
  </si>
  <si>
    <t>39+607</t>
  </si>
  <si>
    <t>30+600</t>
  </si>
  <si>
    <t>41+100</t>
  </si>
  <si>
    <t>41+681</t>
  </si>
  <si>
    <t>ทางแยกต่างระดับลาดพร้าว</t>
  </si>
  <si>
    <t>มหาวิทยาลัยเกษตรศาสตร์ - คันนายาว</t>
  </si>
  <si>
    <t>แยกเคหะร่มเกล้า - ลาดกระบัง</t>
  </si>
  <si>
    <t>คลองหลวงแพ่ง - ศาลาแดง</t>
  </si>
  <si>
    <t>บึงคำพร้อย - คลองพระยาสุเรนทร์</t>
  </si>
  <si>
    <t>0+851</t>
  </si>
  <si>
    <t>12+328</t>
  </si>
  <si>
    <t>9+718</t>
  </si>
  <si>
    <t>11+003</t>
  </si>
  <si>
    <t>5+309</t>
  </si>
  <si>
    <t>1+570</t>
  </si>
  <si>
    <t>5+785</t>
  </si>
  <si>
    <t>7+218</t>
  </si>
  <si>
    <t>10+526</t>
  </si>
  <si>
    <t>13+118</t>
  </si>
  <si>
    <t>20+371</t>
  </si>
  <si>
    <t>21+000</t>
  </si>
  <si>
    <t>5+759</t>
  </si>
  <si>
    <t>7+223</t>
  </si>
  <si>
    <t>13+138</t>
  </si>
  <si>
    <t>32+000</t>
  </si>
  <si>
    <t>40+026</t>
  </si>
  <si>
    <t>38+035</t>
  </si>
  <si>
    <t>บางกระสั้น - บางปะหัน</t>
  </si>
  <si>
    <t>40+141</t>
  </si>
  <si>
    <t>49+141</t>
  </si>
  <si>
    <t>อุทัย - หนองตาโล่</t>
  </si>
  <si>
    <t>3+965</t>
  </si>
  <si>
    <t>9+370</t>
  </si>
  <si>
    <t>บ่อโพง - โคกมะลิ</t>
  </si>
  <si>
    <t>ทางเข้าน้ำตกสาริกา</t>
  </si>
  <si>
    <t>2+980</t>
  </si>
  <si>
    <t>บางอ้อ - สำนักงานพลังงานปรมาณูเพื่อสันติ</t>
  </si>
  <si>
    <t>18+800</t>
  </si>
  <si>
    <t>5+881</t>
  </si>
  <si>
    <t>ทองหลาง - ทรายมูล</t>
  </si>
  <si>
    <t>1+130</t>
  </si>
  <si>
    <t>2+750</t>
  </si>
  <si>
    <t>5+000</t>
  </si>
  <si>
    <t>61+597</t>
  </si>
  <si>
    <t>61+657</t>
  </si>
  <si>
    <t>62+797</t>
  </si>
  <si>
    <t>62+857</t>
  </si>
  <si>
    <t>63+610</t>
  </si>
  <si>
    <t>63+670</t>
  </si>
  <si>
    <t>64+927</t>
  </si>
  <si>
    <t>64+987</t>
  </si>
  <si>
    <t>66+577</t>
  </si>
  <si>
    <t>66+637</t>
  </si>
  <si>
    <t>3+700</t>
  </si>
  <si>
    <t>5+878</t>
  </si>
  <si>
    <t>5+978</t>
  </si>
  <si>
    <t>8+574</t>
  </si>
  <si>
    <t>8+614</t>
  </si>
  <si>
    <t>11+279</t>
  </si>
  <si>
    <t>11+339</t>
  </si>
  <si>
    <t>21+895</t>
  </si>
  <si>
    <t>22+619</t>
  </si>
  <si>
    <t>61+603</t>
  </si>
  <si>
    <t>62+839</t>
  </si>
  <si>
    <t>62+779</t>
  </si>
  <si>
    <t>63+687</t>
  </si>
  <si>
    <t>63+627</t>
  </si>
  <si>
    <t>65+000</t>
  </si>
  <si>
    <t>64+940</t>
  </si>
  <si>
    <t>66+672</t>
  </si>
  <si>
    <t>66+612</t>
  </si>
  <si>
    <t>29+109</t>
  </si>
  <si>
    <t>ทางเข้าท่าอากาศยานสุวรรณภูมิด้านถนนบางนา - บางวัว</t>
  </si>
  <si>
    <t>2+742</t>
  </si>
  <si>
    <t>23+517</t>
  </si>
  <si>
    <t>23+667</t>
  </si>
  <si>
    <t>24+197</t>
  </si>
  <si>
    <t>24+389</t>
  </si>
  <si>
    <t>25+022</t>
  </si>
  <si>
    <t>25+174</t>
  </si>
  <si>
    <t>26+799</t>
  </si>
  <si>
    <t>28+593</t>
  </si>
  <si>
    <t>28+752</t>
  </si>
  <si>
    <t>29+010</t>
  </si>
  <si>
    <t>30+845</t>
  </si>
  <si>
    <t>30+911</t>
  </si>
  <si>
    <t>31+854</t>
  </si>
  <si>
    <t>32+032</t>
  </si>
  <si>
    <t>32+783</t>
  </si>
  <si>
    <t>32+949</t>
  </si>
  <si>
    <t>34+184</t>
  </si>
  <si>
    <t>34+230</t>
  </si>
  <si>
    <t>34+849</t>
  </si>
  <si>
    <t>34+875</t>
  </si>
  <si>
    <t>36+104</t>
  </si>
  <si>
    <t>36+230</t>
  </si>
  <si>
    <t>38+126</t>
  </si>
  <si>
    <t>36+258</t>
  </si>
  <si>
    <t>23+537</t>
  </si>
  <si>
    <t>24+215</t>
  </si>
  <si>
    <t>23+687</t>
  </si>
  <si>
    <t>25+013</t>
  </si>
  <si>
    <t>24+407</t>
  </si>
  <si>
    <t>26+829</t>
  </si>
  <si>
    <t>25+183</t>
  </si>
  <si>
    <t>27+303</t>
  </si>
  <si>
    <t>26+901</t>
  </si>
  <si>
    <t>28+541</t>
  </si>
  <si>
    <t>27+355</t>
  </si>
  <si>
    <t>28+733</t>
  </si>
  <si>
    <t>30+879</t>
  </si>
  <si>
    <t>29+031</t>
  </si>
  <si>
    <t>31+857</t>
  </si>
  <si>
    <t>30+945</t>
  </si>
  <si>
    <t>32+778</t>
  </si>
  <si>
    <t>32+035</t>
  </si>
  <si>
    <t>34+189</t>
  </si>
  <si>
    <t>32+944</t>
  </si>
  <si>
    <t>34+892</t>
  </si>
  <si>
    <t>34+244</t>
  </si>
  <si>
    <t>36+107</t>
  </si>
  <si>
    <t>34+918</t>
  </si>
  <si>
    <t>36+233</t>
  </si>
  <si>
    <t>64+550</t>
  </si>
  <si>
    <t>63+325</t>
  </si>
  <si>
    <t>12+490</t>
  </si>
  <si>
    <t>แขวงทางหลวง</t>
  </si>
  <si>
    <t>รอยแตกตามขวาง(แผ่น)</t>
  </si>
  <si>
    <t>รอยแตกที่มุม (แผ่น)</t>
  </si>
  <si>
    <t>วัสดุยาแนวรอยต่อเสียหาย (แผ่น)</t>
  </si>
  <si>
    <t>อนุสาวรีย์หลักสี่ - สะพานใหม่</t>
  </si>
  <si>
    <t>18+100</t>
  </si>
  <si>
    <t>19+000</t>
  </si>
  <si>
    <t>C.C.</t>
  </si>
  <si>
    <t>งามวงศ์วาน - ดอนเมือง</t>
  </si>
  <si>
    <t>20+071</t>
  </si>
  <si>
    <t>21+500</t>
  </si>
  <si>
    <t>24+300</t>
  </si>
  <si>
    <t>27+000</t>
  </si>
  <si>
    <t>28+100</t>
  </si>
  <si>
    <t>28+500</t>
  </si>
  <si>
    <t>5+651</t>
  </si>
  <si>
    <t>คันนายาว - แยกเข้ามีนบุรี</t>
  </si>
  <si>
    <t>26+075</t>
  </si>
  <si>
    <t>27+550</t>
  </si>
  <si>
    <t>30+199</t>
  </si>
  <si>
    <t>30+348</t>
  </si>
  <si>
    <t>30+985</t>
  </si>
  <si>
    <t>35+885</t>
  </si>
  <si>
    <t>49+884</t>
  </si>
  <si>
    <t>มีนบุรี - แยกเคหะร่มเกล้า</t>
  </si>
  <si>
    <t>สนามกีฬาธูปเตมีย์ - ลำลูกกา</t>
  </si>
  <si>
    <t>10+911</t>
  </si>
  <si>
    <t>จำนวนแผ่นรอยเลื่อนต่างระดับของผิวทาง (แผ่น)</t>
  </si>
  <si>
    <t>ประตูน้ำพระอินทร์ - หนองแค</t>
  </si>
  <si>
    <t>51+820</t>
  </si>
  <si>
    <t>64+500</t>
  </si>
  <si>
    <t>65+676</t>
  </si>
  <si>
    <t>79+000</t>
  </si>
  <si>
    <t>R</t>
  </si>
  <si>
    <t>15+280</t>
  </si>
  <si>
    <t>17+250</t>
  </si>
  <si>
    <t>ทางแยกต่างระดับอยุธยา - อยุธยา</t>
  </si>
  <si>
    <t>20+285</t>
  </si>
  <si>
    <t>20+365</t>
  </si>
  <si>
    <t>20+501</t>
  </si>
  <si>
    <t>20+596</t>
  </si>
  <si>
    <t>20+850</t>
  </si>
  <si>
    <t>ทางบริเวณวงเวียนเจดีย์วัดสามปลื้ม</t>
  </si>
  <si>
    <t>0+057</t>
  </si>
  <si>
    <t>21+331</t>
  </si>
  <si>
    <t>21+881</t>
  </si>
  <si>
    <t>23+000</t>
  </si>
  <si>
    <t>24+021</t>
  </si>
  <si>
    <t>26+700</t>
  </si>
  <si>
    <t>เจ้าปลุก - บางโขมด</t>
  </si>
  <si>
    <t>11+154</t>
  </si>
  <si>
    <t>4+468</t>
  </si>
  <si>
    <t>18+700</t>
  </si>
  <si>
    <t>25+457</t>
  </si>
  <si>
    <t>ป่าส้าน - เขาชะโงก</t>
  </si>
  <si>
    <t>ทางเข้านิมิตรใหม่</t>
  </si>
  <si>
    <t>อ้อมใหญ่ -นครชัยศรี</t>
  </si>
  <si>
    <t>สะพานต่างระดับท่าตำหนัก</t>
  </si>
  <si>
    <t>สนามกีฬาธูปะเตมีย์ - ต่างระดับคลองหลวง</t>
  </si>
  <si>
    <t>27+710</t>
  </si>
  <si>
    <t>30+700</t>
  </si>
  <si>
    <t>39+000</t>
  </si>
  <si>
    <t>ต่างระดับคลองหลวง - ประตูน้ำพระอินทร์</t>
  </si>
  <si>
    <t>46+400</t>
  </si>
  <si>
    <t>46+700</t>
  </si>
  <si>
    <t>60+141</t>
  </si>
  <si>
    <t>78+872</t>
  </si>
  <si>
    <t>ต่างระดับเชียงรากน้อย - ต่างระดับบางปะอิน</t>
  </si>
  <si>
    <t>84+127</t>
  </si>
  <si>
    <t>23+900</t>
  </si>
  <si>
    <t>26+674</t>
  </si>
  <si>
    <t>บางคูวัด - แยกปทุมวิไล</t>
  </si>
  <si>
    <t>3+280</t>
  </si>
  <si>
    <t>8+880</t>
  </si>
  <si>
    <t>10+813</t>
  </si>
  <si>
    <t>10+547</t>
  </si>
  <si>
    <t>12+003</t>
  </si>
  <si>
    <t>12+803</t>
  </si>
  <si>
    <t>13+203</t>
  </si>
  <si>
    <t>13+503</t>
  </si>
  <si>
    <t>14+013</t>
  </si>
  <si>
    <t>14+783</t>
  </si>
  <si>
    <t>ต่างระดับรังสิต - สะพานคลองเปรม</t>
  </si>
  <si>
    <t>1+184</t>
  </si>
  <si>
    <t>2+924</t>
  </si>
  <si>
    <t>7+495</t>
  </si>
  <si>
    <t>10+840</t>
  </si>
  <si>
    <t>สะพานข้ามแม่น้ำเจ้าพระยาปทุมธานี - ต่างระดับลาดหลุมแก้ว</t>
  </si>
  <si>
    <t>20+480</t>
  </si>
  <si>
    <t>4+940</t>
  </si>
  <si>
    <t>6+000</t>
  </si>
  <si>
    <t>บางนา - บางปิ้ง</t>
  </si>
  <si>
    <t>16+389</t>
  </si>
  <si>
    <t>26+861</t>
  </si>
  <si>
    <t>18+300</t>
  </si>
  <si>
    <t>20+000</t>
  </si>
  <si>
    <t>27+400</t>
  </si>
  <si>
    <t>28+000</t>
  </si>
  <si>
    <t>6+463</t>
  </si>
  <si>
    <t>11+915</t>
  </si>
  <si>
    <t>21+643</t>
  </si>
  <si>
    <t>21+732</t>
  </si>
  <si>
    <t>บางนา - สรรพาวุธ</t>
  </si>
  <si>
    <t>0+070</t>
  </si>
  <si>
    <t>สำโรง - สะพานภูมิพล</t>
  </si>
  <si>
    <t>6+300</t>
  </si>
  <si>
    <t>วัดแหลม - นาเกลือ</t>
  </si>
  <si>
    <t>5+371</t>
  </si>
  <si>
    <t>บางพลี - กิ่งแก้ว</t>
  </si>
  <si>
    <t>10+012</t>
  </si>
  <si>
    <t>23+929</t>
  </si>
  <si>
    <t>สำโรง - บางพลี</t>
  </si>
  <si>
    <t>3+427</t>
  </si>
  <si>
    <t>3+749</t>
  </si>
  <si>
    <t>3+820</t>
  </si>
  <si>
    <t>3+887</t>
  </si>
  <si>
    <t>4+029</t>
  </si>
  <si>
    <t>4+118</t>
  </si>
  <si>
    <t>4+176</t>
  </si>
  <si>
    <t>4+433</t>
  </si>
  <si>
    <t>12+700</t>
  </si>
  <si>
    <t>10+000</t>
  </si>
  <si>
    <t>10+170</t>
  </si>
  <si>
    <t>10+705</t>
  </si>
  <si>
    <t>11+050</t>
  </si>
  <si>
    <t>12+140</t>
  </si>
  <si>
    <t>15+200</t>
  </si>
  <si>
    <t>15+400</t>
  </si>
  <si>
    <t>15+547</t>
  </si>
  <si>
    <t>15+700</t>
  </si>
  <si>
    <t>15+800</t>
  </si>
  <si>
    <t>15+900</t>
  </si>
  <si>
    <t>16+000</t>
  </si>
  <si>
    <t>16+100</t>
  </si>
  <si>
    <t>16+125</t>
  </si>
  <si>
    <t>16+300</t>
  </si>
  <si>
    <t>16+400</t>
  </si>
  <si>
    <t>16+475</t>
  </si>
  <si>
    <t>17+340</t>
  </si>
  <si>
    <t>18+200</t>
  </si>
  <si>
    <t>19+445</t>
  </si>
  <si>
    <t>19+861</t>
  </si>
  <si>
    <t>19+975</t>
  </si>
  <si>
    <t>20+075</t>
  </si>
  <si>
    <t>20+181</t>
  </si>
  <si>
    <t>บางบัวทอง - คลองพระอุดม</t>
  </si>
  <si>
    <t>44+944</t>
  </si>
  <si>
    <t>51+944</t>
  </si>
  <si>
    <t>52+342</t>
  </si>
  <si>
    <t>คลองพระอุดม - คลองบางหลวง</t>
  </si>
  <si>
    <t>53+614</t>
  </si>
  <si>
    <t>คลองบางเขน -  ติวานนท์</t>
  </si>
  <si>
    <t>3+378</t>
  </si>
  <si>
    <t>5+119</t>
  </si>
  <si>
    <t>แยกพงษ์เพชร - สะพานพระนั่งเกล้า</t>
  </si>
  <si>
    <t>3+763</t>
  </si>
  <si>
    <t>11+704</t>
  </si>
  <si>
    <t>สะพานพระนั่งเกล้า - ต่างระดับบางใหญ่</t>
  </si>
  <si>
    <t>14+752</t>
  </si>
  <si>
    <t>14+902</t>
  </si>
  <si>
    <t>14+952</t>
  </si>
  <si>
    <t>18+600</t>
  </si>
  <si>
    <t>18+883</t>
  </si>
  <si>
    <t>ปากเกร็ด -  คลองประปา</t>
  </si>
  <si>
    <t>พระราม 7 - แคราย</t>
  </si>
  <si>
    <t>0+250</t>
  </si>
  <si>
    <t>3+933</t>
  </si>
  <si>
    <t>5+625</t>
  </si>
  <si>
    <t>5+780</t>
  </si>
  <si>
    <t>7+909</t>
  </si>
  <si>
    <t>แคราย - คลองบ้านใหม่</t>
  </si>
  <si>
    <t>11+427</t>
  </si>
  <si>
    <t>13+248</t>
  </si>
  <si>
    <t>13+854</t>
  </si>
  <si>
    <t>บางบัวทอง -  ลาดบัวหลวง</t>
  </si>
  <si>
    <t>6+557</t>
  </si>
  <si>
    <t>15+811</t>
  </si>
  <si>
    <t>25+441</t>
  </si>
  <si>
    <t>28+441</t>
  </si>
  <si>
    <t>ต่างระดับลาดหลุมแก้ว - แยกนพวงศ์</t>
  </si>
  <si>
    <t>25+612</t>
  </si>
  <si>
    <t>32+537</t>
  </si>
  <si>
    <t>แยกนพวงศ์ - บางเลน</t>
  </si>
  <si>
    <t>33+705</t>
  </si>
  <si>
    <t>42+000</t>
  </si>
  <si>
    <t>7+255</t>
  </si>
  <si>
    <t>บางบัวทอง - ไทรน้อย</t>
  </si>
  <si>
    <t>13+085</t>
  </si>
  <si>
    <t>13+225</t>
  </si>
  <si>
    <t>40+478</t>
  </si>
  <si>
    <t>50+994</t>
  </si>
  <si>
    <t>59+582</t>
  </si>
  <si>
    <t>22+028</t>
  </si>
  <si>
    <t>28+047</t>
  </si>
  <si>
    <t>17+103</t>
  </si>
  <si>
    <t>อยุธยา - บางปะอิน</t>
  </si>
  <si>
    <t>ค่าที่ได้จากเลเซอร์ได้มาแบบนี้</t>
  </si>
  <si>
    <t>สำนักงานทางหลวงที่ 13 สรุปค่าความเสียหายของผิวลาดยาง แขวงทางหลวงกรุงเทพ</t>
  </si>
  <si>
    <t>สำนักงานทางหลวงที่ 13 สรุปค่าความเสียหายของผิวคอนกรีต แขวงทางหลวงกรุงเทพ</t>
  </si>
  <si>
    <t>สำนักงานทางหลวงที่ 13 สรุปค่าความเสียหายของผิวลาดยาง แขวงทางหลวงอยุธยา</t>
  </si>
  <si>
    <t xml:space="preserve">สำนักงานทางหลวงที่ 13 สรุปค่าความเสียหายของผิวคอนกรีต แขวงทางหลวงอยุธยา </t>
  </si>
  <si>
    <t>สำนักงานทางหลวงที่ 13 สรุปค่าความเสียหายของผิวลาดยาง แขวงทางหลวงนครนายก</t>
  </si>
  <si>
    <t>สำนักงานทางหลวงที่ 13 สรุปค่าความเสียหายของผิวคอนกรีต แขวงทางหลวงนครนายก</t>
  </si>
  <si>
    <t>สำนักงานทางหลวงที่ 13 สรุปค่าความเสียหายของผิวลาดยาง แขวงทางหลวงสมุทรสาคร</t>
  </si>
  <si>
    <t>สำนักงานทางหลวงที่ 13 สรุปค่าความเสียหายของผิวคอนกรีต แขวงทางหลวงสมุทรสาคร</t>
  </si>
  <si>
    <t>สำนักงานทางหลวงที่ 13 สรุปค่าความเสียหายของผิวลาดยาง แขวงทางหลวงปทุมธานี</t>
  </si>
  <si>
    <t>สำนักงานทางหลวงที่ 13 สรุปค่าความเสียหายของผิวคอนกรีต แขวงทางหลวงปทุมธานี</t>
  </si>
  <si>
    <t>สำนักงานทางหลวงที่ 13 สรุปค่าความเสียหายของผิวลาดยาง แขวงทางหลวงสมุทรปราการ</t>
  </si>
  <si>
    <t>สำนักงานทางหลวงที่ 13 สรุปค่าความเสียหายของผิวคอนกรีต แขวงทางหลวงสมุทรปราการ</t>
  </si>
  <si>
    <t>สำนักงานทางหลวงที่ 13 สรุปค่าความเสียหายของผิวลาดยาง แขวงทางหลวงนนทบุรี</t>
  </si>
  <si>
    <t>สำนักงานทางหลวงที่ 13 สรุปค่าความเสียหายของผิวคอนกรีต แขวงทางหลวงนนทบุรี</t>
  </si>
  <si>
    <t>สำนักงานทางหลวงที่ 13 สรุปค่าความเสียหายของผิวลาดยาง แขวงทางหลวงธนบุรี</t>
  </si>
  <si>
    <t>สำนักงานทางหลวงที่ 13 สรุปค่าความเสียหายของผิวคอนกรีต แขวงทางหลวงธนบุรี</t>
  </si>
  <si>
    <t>L2</t>
  </si>
  <si>
    <t>L1</t>
  </si>
  <si>
    <t>12+348</t>
  </si>
  <si>
    <t>22+435</t>
  </si>
  <si>
    <t>34+916</t>
  </si>
  <si>
    <t>27+436</t>
  </si>
  <si>
    <t>29+285</t>
  </si>
  <si>
    <t>กิโลเมตรเริ่มต้น</t>
  </si>
  <si>
    <t>กิโลเมตรสิ้นสุด</t>
  </si>
  <si>
    <t>ระยะทาง
(กิโลเมตร)</t>
  </si>
  <si>
    <t>ระยะทางที่มีค่า IRI ในช่วงต่าง ๆ (กิโลเมตร)</t>
  </si>
  <si>
    <t>IRI เฉลี่ย
(เมตร/กิโลเมตร)</t>
  </si>
  <si>
    <t>ระยะทางที่มีค่าร่องล้อในช่วงต่าง ๆ (กิโลเมตร)</t>
  </si>
  <si>
    <t>Rutting เฉลี่ย (มิลลิเมตร)</t>
  </si>
  <si>
    <t>ระยะทางที่มีค่า MPD ในช่วงต่าง ๆ (กิโลเมตร)</t>
  </si>
  <si>
    <t>MPD
(มิลลิเมตร)</t>
  </si>
  <si>
    <t>รอยแตก  ต่อเนื่อง(ตารางเมตร)</t>
  </si>
  <si>
    <t>รอยแตก 
ไม่ต่อเนื่อง(เมตร)</t>
  </si>
  <si>
    <t>ร้อยละรอยแตก</t>
  </si>
  <si>
    <t>หลุดร่อน (ตารางเมตร)</t>
  </si>
  <si>
    <t>ร้อยละหลุดร่อน</t>
  </si>
  <si>
    <t xml:space="preserve"> รอยปะซ่อม (ตารางเมตร)</t>
  </si>
  <si>
    <t>ร้อยละรอยปะซ่อม</t>
  </si>
  <si>
    <t>หลุมบ่อ (ตารางเมตร)</t>
  </si>
  <si>
    <t xml:space="preserve"> ร้อยละหลุมบ่อ </t>
  </si>
  <si>
    <t>IRI &lt; 2.5</t>
  </si>
  <si>
    <t>2.5 ≤ IRI &lt; 3.5</t>
  </si>
  <si>
    <t>3.5 ≤ IRI &lt; 5</t>
  </si>
  <si>
    <t>IRI ≥ 5</t>
  </si>
  <si>
    <t>Rut &lt; 10</t>
  </si>
  <si>
    <t>10 ≤ Rut &lt; 15</t>
  </si>
  <si>
    <t>15 ≤ Rut &lt; 20</t>
  </si>
  <si>
    <t>Rut ≥ 20</t>
  </si>
  <si>
    <t>MPD &lt; 0.25</t>
  </si>
  <si>
    <t>0.25 ≤ MPD &lt; 0.5</t>
  </si>
  <si>
    <t>MPD ≥ 0.5</t>
  </si>
  <si>
    <t>รอยแตกตามยาว (แผ่น)</t>
  </si>
  <si>
    <t>รอยบิ่นกะเทาะที่รอยต่อ (แผ่น)</t>
  </si>
  <si>
    <t>รอยปะซ่อม (ตารางเมตร)</t>
  </si>
  <si>
    <t>Faulting &gt; 12 มิลลิเมตร</t>
  </si>
  <si>
    <t>ร้อยละ รอยแตก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</si>
</sst>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0.000"/>
    <numFmt numFmtId="189" formatCode="[$-1070000]d/mm/yyyy;@"/>
    <numFmt numFmtId="190" formatCode="0\+000"/>
    <numFmt numFmtId="191" formatCode="[$-107041E]d\ mmm\ yy;@"/>
    <numFmt numFmtId="192" formatCode="000&quot;+&quot;000"/>
    <numFmt numFmtId="193" formatCode="000\+000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</font>
    <font>
      <sz val="11"/>
      <color indexed="8"/>
      <name val="Tahoma"/>
      <family val="2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indexed="8"/>
      <name val="Angsana New"/>
      <family val="1"/>
    </font>
    <font>
      <sz val="16"/>
      <color rgb="FF000000"/>
      <name val="Angsana New"/>
      <family val="1"/>
    </font>
    <font>
      <b/>
      <sz val="24"/>
      <name val="AngsanaUPC"/>
      <family val="1"/>
      <charset val="222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1"/>
      <color rgb="FFFF0000"/>
      <name val="Tahoma"/>
      <family val="2"/>
      <charset val="222"/>
      <scheme val="minor"/>
    </font>
    <font>
      <sz val="16"/>
      <name val="Angsana New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ahoma"/>
      <family val="2"/>
      <charset val="222"/>
      <scheme val="minor"/>
    </font>
    <font>
      <b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298">
    <xf numFmtId="0" fontId="0" fillId="0" borderId="0"/>
    <xf numFmtId="0" fontId="3" fillId="0" borderId="0"/>
    <xf numFmtId="187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4" fillId="0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10" fillId="0" borderId="6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5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 applyFont="0" applyFill="0" applyBorder="0" applyAlignment="0" applyProtection="0"/>
    <xf numFmtId="0" fontId="1" fillId="0" borderId="0"/>
    <xf numFmtId="0" fontId="1" fillId="0" borderId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/>
    <xf numFmtId="18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5" fillId="0" borderId="0"/>
    <xf numFmtId="0" fontId="1" fillId="0" borderId="0"/>
    <xf numFmtId="19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192" fontId="1" fillId="0" borderId="0" applyFont="0" applyFill="0" applyBorder="0" applyAlignment="0" applyProtection="0"/>
    <xf numFmtId="0" fontId="4" fillId="0" borderId="0"/>
    <xf numFmtId="187" fontId="1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/>
    <xf numFmtId="188" fontId="2" fillId="0" borderId="0" xfId="0" applyNumberFormat="1" applyFont="1"/>
    <xf numFmtId="188" fontId="2" fillId="0" borderId="0" xfId="0" applyNumberFormat="1" applyFont="1" applyFill="1"/>
    <xf numFmtId="0" fontId="2" fillId="0" borderId="0" xfId="0" applyFont="1" applyFill="1"/>
    <xf numFmtId="188" fontId="2" fillId="0" borderId="0" xfId="0" applyNumberFormat="1" applyFont="1" applyFill="1" applyBorder="1"/>
    <xf numFmtId="0" fontId="0" fillId="0" borderId="0" xfId="0" applyFill="1"/>
    <xf numFmtId="188" fontId="6" fillId="0" borderId="2" xfId="4" applyNumberFormat="1" applyFont="1" applyBorder="1" applyAlignment="1">
      <alignment horizontal="center"/>
    </xf>
    <xf numFmtId="190" fontId="6" fillId="0" borderId="2" xfId="0" applyNumberFormat="1" applyFont="1" applyBorder="1" applyAlignment="1">
      <alignment horizontal="center"/>
    </xf>
    <xf numFmtId="0" fontId="9" fillId="0" borderId="2" xfId="4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91" fontId="6" fillId="0" borderId="2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NumberFormat="1" applyFont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88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191" fontId="6" fillId="0" borderId="2" xfId="0" applyNumberFormat="1" applyFont="1" applyFill="1" applyBorder="1" applyAlignment="1">
      <alignment horizontal="center" vertical="center"/>
    </xf>
    <xf numFmtId="19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91" fontId="6" fillId="0" borderId="2" xfId="0" applyNumberFormat="1" applyFont="1" applyBorder="1" applyAlignment="1">
      <alignment horizontal="center" vertical="center"/>
    </xf>
    <xf numFmtId="188" fontId="6" fillId="0" borderId="2" xfId="4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190" fontId="6" fillId="0" borderId="2" xfId="4" applyNumberFormat="1" applyFont="1" applyBorder="1" applyAlignment="1">
      <alignment horizontal="center"/>
    </xf>
    <xf numFmtId="188" fontId="0" fillId="0" borderId="0" xfId="0" applyNumberFormat="1"/>
    <xf numFmtId="188" fontId="0" fillId="0" borderId="0" xfId="0" applyNumberFormat="1" applyFill="1"/>
    <xf numFmtId="0" fontId="2" fillId="0" borderId="2" xfId="0" applyFont="1" applyFill="1" applyBorder="1"/>
    <xf numFmtId="0" fontId="6" fillId="0" borderId="2" xfId="4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90" fontId="6" fillId="0" borderId="2" xfId="0" applyNumberFormat="1" applyFont="1" applyFill="1" applyBorder="1" applyAlignment="1">
      <alignment horizontal="center" vertical="center"/>
    </xf>
    <xf numFmtId="188" fontId="9" fillId="0" borderId="2" xfId="4" applyNumberFormat="1" applyFont="1" applyFill="1" applyBorder="1" applyAlignment="1">
      <alignment horizontal="center" vertical="center"/>
    </xf>
    <xf numFmtId="188" fontId="6" fillId="0" borderId="2" xfId="10" applyNumberFormat="1" applyFont="1" applyFill="1" applyBorder="1" applyAlignment="1">
      <alignment horizontal="center" vertical="center"/>
    </xf>
    <xf numFmtId="0" fontId="0" fillId="0" borderId="0" xfId="0"/>
    <xf numFmtId="188" fontId="2" fillId="0" borderId="0" xfId="0" applyNumberFormat="1" applyFont="1" applyFill="1"/>
    <xf numFmtId="0" fontId="2" fillId="0" borderId="0" xfId="0" applyFont="1" applyFill="1"/>
    <xf numFmtId="188" fontId="2" fillId="0" borderId="0" xfId="0" applyNumberFormat="1" applyFont="1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88" fontId="6" fillId="0" borderId="2" xfId="0" applyNumberFormat="1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88" fontId="9" fillId="0" borderId="2" xfId="4" applyNumberFormat="1" applyFont="1" applyFill="1" applyBorder="1" applyAlignment="1">
      <alignment horizontal="center" vertical="center"/>
    </xf>
    <xf numFmtId="0" fontId="13" fillId="0" borderId="0" xfId="0" applyFont="1"/>
    <xf numFmtId="0" fontId="0" fillId="0" borderId="0" xfId="0"/>
    <xf numFmtId="0" fontId="6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4" applyFont="1" applyFill="1" applyBorder="1" applyAlignment="1">
      <alignment horizontal="center"/>
    </xf>
    <xf numFmtId="190" fontId="6" fillId="3" borderId="2" xfId="4" applyNumberFormat="1" applyFont="1" applyFill="1" applyBorder="1" applyAlignment="1">
      <alignment horizontal="center"/>
    </xf>
    <xf numFmtId="188" fontId="6" fillId="3" borderId="2" xfId="4" applyNumberFormat="1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91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88" fontId="6" fillId="0" borderId="0" xfId="0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188" fontId="6" fillId="0" borderId="2" xfId="0" applyNumberFormat="1" applyFont="1" applyFill="1" applyBorder="1" applyAlignment="1">
      <alignment horizontal="center"/>
    </xf>
    <xf numFmtId="190" fontId="6" fillId="0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87" fontId="8" fillId="0" borderId="0" xfId="2" applyFont="1" applyFill="1" applyBorder="1" applyAlignment="1">
      <alignment vertical="center" wrapText="1"/>
    </xf>
    <xf numFmtId="187" fontId="8" fillId="0" borderId="0" xfId="2" applyFont="1" applyFill="1" applyBorder="1" applyAlignment="1">
      <alignment horizontal="center" vertical="center" wrapText="1"/>
    </xf>
    <xf numFmtId="188" fontId="6" fillId="0" borderId="0" xfId="4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2" fontId="6" fillId="0" borderId="2" xfId="4" applyNumberFormat="1" applyFont="1" applyFill="1" applyBorder="1" applyAlignment="1">
      <alignment horizontal="center"/>
    </xf>
    <xf numFmtId="1" fontId="6" fillId="0" borderId="2" xfId="4" applyNumberFormat="1" applyFont="1" applyFill="1" applyBorder="1" applyAlignment="1">
      <alignment horizontal="center"/>
    </xf>
    <xf numFmtId="1" fontId="6" fillId="3" borderId="2" xfId="4" applyNumberFormat="1" applyFont="1" applyFill="1" applyBorder="1" applyAlignment="1">
      <alignment horizontal="center"/>
    </xf>
    <xf numFmtId="0" fontId="0" fillId="0" borderId="0" xfId="0" applyBorder="1"/>
    <xf numFmtId="2" fontId="6" fillId="0" borderId="2" xfId="0" applyNumberFormat="1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6" fillId="0" borderId="2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2" fontId="6" fillId="3" borderId="2" xfId="4" applyNumberFormat="1" applyFont="1" applyFill="1" applyBorder="1" applyAlignment="1">
      <alignment horizontal="center"/>
    </xf>
    <xf numFmtId="2" fontId="0" fillId="0" borderId="0" xfId="0" applyNumberFormat="1" applyFill="1"/>
    <xf numFmtId="0" fontId="6" fillId="0" borderId="2" xfId="4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190" fontId="6" fillId="4" borderId="2" xfId="0" applyNumberFormat="1" applyFont="1" applyFill="1" applyBorder="1" applyAlignment="1">
      <alignment horizontal="center"/>
    </xf>
    <xf numFmtId="188" fontId="9" fillId="4" borderId="2" xfId="4" applyNumberFormat="1" applyFont="1" applyFill="1" applyBorder="1" applyAlignment="1">
      <alignment horizontal="center" vertical="center"/>
    </xf>
    <xf numFmtId="191" fontId="6" fillId="4" borderId="2" xfId="0" applyNumberFormat="1" applyFont="1" applyFill="1" applyBorder="1" applyAlignment="1">
      <alignment horizontal="center"/>
    </xf>
    <xf numFmtId="0" fontId="6" fillId="4" borderId="2" xfId="4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90" fontId="6" fillId="4" borderId="2" xfId="4" applyNumberFormat="1" applyFont="1" applyFill="1" applyBorder="1" applyAlignment="1">
      <alignment horizontal="center"/>
    </xf>
    <xf numFmtId="188" fontId="6" fillId="4" borderId="2" xfId="4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2" fontId="6" fillId="4" borderId="2" xfId="4" applyNumberFormat="1" applyFont="1" applyFill="1" applyBorder="1" applyAlignment="1">
      <alignment horizontal="center"/>
    </xf>
    <xf numFmtId="1" fontId="6" fillId="4" borderId="2" xfId="4" applyNumberFormat="1" applyFont="1" applyFill="1" applyBorder="1" applyAlignment="1">
      <alignment horizontal="center"/>
    </xf>
    <xf numFmtId="188" fontId="6" fillId="4" borderId="0" xfId="4" applyNumberFormat="1" applyFont="1" applyFill="1" applyBorder="1" applyAlignment="1">
      <alignment horizontal="center"/>
    </xf>
    <xf numFmtId="0" fontId="0" fillId="4" borderId="0" xfId="0" applyFill="1"/>
    <xf numFmtId="188" fontId="6" fillId="4" borderId="2" xfId="0" applyNumberFormat="1" applyFont="1" applyFill="1" applyBorder="1" applyAlignment="1">
      <alignment horizontal="center"/>
    </xf>
    <xf numFmtId="188" fontId="2" fillId="4" borderId="0" xfId="0" applyNumberFormat="1" applyFont="1" applyFill="1"/>
    <xf numFmtId="188" fontId="2" fillId="4" borderId="0" xfId="0" applyNumberFormat="1" applyFont="1" applyFill="1" applyBorder="1"/>
    <xf numFmtId="0" fontId="6" fillId="0" borderId="2" xfId="4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188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88" fontId="6" fillId="3" borderId="0" xfId="0" applyNumberFormat="1" applyFont="1" applyFill="1" applyBorder="1" applyAlignment="1">
      <alignment horizontal="center"/>
    </xf>
    <xf numFmtId="190" fontId="6" fillId="3" borderId="2" xfId="0" applyNumberFormat="1" applyFont="1" applyFill="1" applyBorder="1" applyAlignment="1">
      <alignment horizontal="center" vertical="center"/>
    </xf>
    <xf numFmtId="188" fontId="6" fillId="3" borderId="2" xfId="10" applyNumberFormat="1" applyFont="1" applyFill="1" applyBorder="1" applyAlignment="1">
      <alignment horizontal="center" vertical="center"/>
    </xf>
    <xf numFmtId="188" fontId="9" fillId="5" borderId="2" xfId="4" applyNumberFormat="1" applyFont="1" applyFill="1" applyBorder="1" applyAlignment="1">
      <alignment horizontal="center" vertical="center"/>
    </xf>
    <xf numFmtId="2" fontId="6" fillId="6" borderId="0" xfId="0" applyNumberFormat="1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10" applyFont="1" applyFill="1" applyBorder="1" applyAlignment="1">
      <alignment horizontal="center" vertical="center"/>
    </xf>
    <xf numFmtId="190" fontId="14" fillId="0" borderId="2" xfId="0" applyNumberFormat="1" applyFont="1" applyFill="1" applyBorder="1" applyAlignment="1">
      <alignment horizontal="center"/>
    </xf>
    <xf numFmtId="188" fontId="14" fillId="0" borderId="2" xfId="4" applyNumberFormat="1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/>
    </xf>
    <xf numFmtId="188" fontId="7" fillId="0" borderId="0" xfId="0" applyNumberFormat="1" applyFont="1" applyFill="1" applyAlignment="1">
      <alignment horizontal="center"/>
    </xf>
    <xf numFmtId="2" fontId="9" fillId="0" borderId="2" xfId="4" applyNumberFormat="1" applyFont="1" applyFill="1" applyBorder="1" applyAlignment="1">
      <alignment horizontal="center" vertical="center"/>
    </xf>
    <xf numFmtId="0" fontId="17" fillId="0" borderId="2" xfId="0" applyFont="1" applyFill="1" applyBorder="1"/>
    <xf numFmtId="188" fontId="7" fillId="0" borderId="0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88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2" xfId="0" applyNumberFormat="1" applyFont="1" applyFill="1" applyBorder="1" applyAlignment="1" applyProtection="1">
      <alignment horizontal="center"/>
      <protection hidden="1"/>
    </xf>
    <xf numFmtId="190" fontId="6" fillId="3" borderId="2" xfId="0" applyNumberFormat="1" applyFont="1" applyFill="1" applyBorder="1" applyAlignment="1" applyProtection="1">
      <alignment horizontal="center"/>
      <protection hidden="1"/>
    </xf>
    <xf numFmtId="188" fontId="9" fillId="3" borderId="2" xfId="4" applyNumberFormat="1" applyFont="1" applyFill="1" applyBorder="1" applyAlignment="1" applyProtection="1">
      <alignment horizontal="center" vertical="center"/>
      <protection hidden="1"/>
    </xf>
    <xf numFmtId="191" fontId="6" fillId="3" borderId="2" xfId="0" applyNumberFormat="1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2" fontId="6" fillId="3" borderId="2" xfId="0" applyNumberFormat="1" applyFont="1" applyFill="1" applyBorder="1" applyAlignment="1" applyProtection="1">
      <alignment horizontal="center"/>
      <protection hidden="1"/>
    </xf>
    <xf numFmtId="2" fontId="6" fillId="3" borderId="5" xfId="0" applyNumberFormat="1" applyFont="1" applyFill="1" applyBorder="1" applyAlignment="1" applyProtection="1">
      <alignment horizontal="center"/>
      <protection hidden="1"/>
    </xf>
    <xf numFmtId="188" fontId="6" fillId="3" borderId="0" xfId="0" applyNumberFormat="1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188" fontId="6" fillId="3" borderId="0" xfId="0" applyNumberFormat="1" applyFont="1" applyFill="1" applyBorder="1" applyAlignment="1" applyProtection="1">
      <alignment horizontal="center"/>
      <protection hidden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191" fontId="6" fillId="0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187" fontId="8" fillId="2" borderId="5" xfId="2" applyFont="1" applyFill="1" applyBorder="1" applyAlignment="1">
      <alignment horizontal="center" vertical="center" wrapText="1"/>
    </xf>
    <xf numFmtId="1" fontId="6" fillId="0" borderId="2" xfId="4" applyNumberFormat="1" applyFont="1" applyFill="1" applyBorder="1" applyAlignment="1">
      <alignment horizontal="center"/>
    </xf>
    <xf numFmtId="187" fontId="8" fillId="2" borderId="2" xfId="2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/>
    <xf numFmtId="188" fontId="7" fillId="0" borderId="2" xfId="4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2" xfId="4" applyFont="1" applyBorder="1" applyAlignment="1">
      <alignment horizontal="center"/>
    </xf>
    <xf numFmtId="2" fontId="7" fillId="0" borderId="2" xfId="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88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4" applyFont="1" applyBorder="1" applyAlignment="1">
      <alignment horizontal="center" vertical="center"/>
    </xf>
    <xf numFmtId="188" fontId="7" fillId="0" borderId="2" xfId="4" applyNumberFormat="1" applyFont="1" applyBorder="1" applyAlignment="1">
      <alignment horizontal="center" vertical="center"/>
    </xf>
    <xf numFmtId="2" fontId="7" fillId="6" borderId="0" xfId="0" applyNumberFormat="1" applyFont="1" applyFill="1" applyBorder="1" applyAlignment="1">
      <alignment horizontal="center"/>
    </xf>
    <xf numFmtId="188" fontId="7" fillId="0" borderId="0" xfId="0" applyNumberFormat="1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2" fontId="7" fillId="0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2" xfId="4" applyNumberFormat="1" applyFont="1" applyFill="1" applyBorder="1" applyAlignment="1">
      <alignment horizontal="center"/>
    </xf>
    <xf numFmtId="188" fontId="6" fillId="0" borderId="2" xfId="4" applyNumberFormat="1" applyFont="1" applyFill="1" applyBorder="1" applyAlignment="1">
      <alignment horizontal="center"/>
    </xf>
    <xf numFmtId="2" fontId="7" fillId="0" borderId="2" xfId="4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6" fillId="0" borderId="8" xfId="0" applyFont="1" applyBorder="1" applyAlignment="1">
      <alignment vertical="top"/>
    </xf>
    <xf numFmtId="0" fontId="7" fillId="0" borderId="2" xfId="4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Border="1"/>
    <xf numFmtId="2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/>
    </xf>
    <xf numFmtId="188" fontId="8" fillId="2" borderId="1" xfId="2" applyNumberFormat="1" applyFont="1" applyFill="1" applyBorder="1" applyAlignment="1">
      <alignment horizontal="center" vertical="center" wrapText="1"/>
    </xf>
    <xf numFmtId="188" fontId="8" fillId="2" borderId="3" xfId="2" applyNumberFormat="1" applyFont="1" applyFill="1" applyBorder="1" applyAlignment="1">
      <alignment horizontal="center" vertical="center" wrapText="1"/>
    </xf>
    <xf numFmtId="187" fontId="8" fillId="2" borderId="1" xfId="2" applyFont="1" applyFill="1" applyBorder="1" applyAlignment="1">
      <alignment horizontal="center" vertical="center" wrapText="1"/>
    </xf>
    <xf numFmtId="187" fontId="8" fillId="2" borderId="3" xfId="2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8" fillId="2" borderId="2" xfId="2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88" fontId="8" fillId="2" borderId="2" xfId="1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187" fontId="8" fillId="2" borderId="2" xfId="2" applyFont="1" applyFill="1" applyBorder="1" applyAlignment="1">
      <alignment horizontal="center" vertical="center" wrapText="1"/>
    </xf>
    <xf numFmtId="189" fontId="8" fillId="2" borderId="2" xfId="1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/>
    </xf>
    <xf numFmtId="0" fontId="7" fillId="0" borderId="2" xfId="4" applyFont="1" applyBorder="1" applyAlignment="1">
      <alignment horizontal="center"/>
    </xf>
    <xf numFmtId="0" fontId="7" fillId="0" borderId="2" xfId="4" applyFont="1" applyBorder="1" applyAlignment="1">
      <alignment horizontal="center" vertical="center"/>
    </xf>
  </cellXfs>
  <cellStyles count="3298">
    <cellStyle name="Comma 2" xfId="2"/>
    <cellStyle name="Comma 2 10" xfId="1924"/>
    <cellStyle name="Comma 2 10 2" xfId="2552"/>
    <cellStyle name="Comma 2 10 2 2" xfId="3267"/>
    <cellStyle name="Comma 2 10 3" xfId="3007"/>
    <cellStyle name="Comma 2 10 4" xfId="2939"/>
    <cellStyle name="Comma 2 11" xfId="1925"/>
    <cellStyle name="Comma 2 11 2" xfId="2553"/>
    <cellStyle name="Comma 2 11 2 2" xfId="3268"/>
    <cellStyle name="Comma 2 11 3" xfId="3008"/>
    <cellStyle name="Comma 2 11 4" xfId="2940"/>
    <cellStyle name="Comma 2 12" xfId="1926"/>
    <cellStyle name="Comma 2 12 2" xfId="2554"/>
    <cellStyle name="Comma 2 12 2 2" xfId="3269"/>
    <cellStyle name="Comma 2 12 3" xfId="3009"/>
    <cellStyle name="Comma 2 12 4" xfId="2941"/>
    <cellStyle name="Comma 2 13" xfId="1927"/>
    <cellStyle name="Comma 2 13 2" xfId="2555"/>
    <cellStyle name="Comma 2 13 2 2" xfId="3270"/>
    <cellStyle name="Comma 2 13 3" xfId="3010"/>
    <cellStyle name="Comma 2 13 4" xfId="2942"/>
    <cellStyle name="Comma 2 14" xfId="1928"/>
    <cellStyle name="Comma 2 14 2" xfId="2556"/>
    <cellStyle name="Comma 2 14 2 2" xfId="3271"/>
    <cellStyle name="Comma 2 14 3" xfId="3011"/>
    <cellStyle name="Comma 2 14 4" xfId="2943"/>
    <cellStyle name="Comma 2 15" xfId="1929"/>
    <cellStyle name="Comma 2 15 2" xfId="2557"/>
    <cellStyle name="Comma 2 15 2 2" xfId="3272"/>
    <cellStyle name="Comma 2 15 3" xfId="3012"/>
    <cellStyle name="Comma 2 15 4" xfId="2944"/>
    <cellStyle name="Comma 2 16" xfId="1930"/>
    <cellStyle name="Comma 2 16 2" xfId="2558"/>
    <cellStyle name="Comma 2 16 2 2" xfId="3273"/>
    <cellStyle name="Comma 2 16 3" xfId="3013"/>
    <cellStyle name="Comma 2 16 4" xfId="2945"/>
    <cellStyle name="Comma 2 17" xfId="1931"/>
    <cellStyle name="Comma 2 17 2" xfId="2559"/>
    <cellStyle name="Comma 2 17 2 2" xfId="3274"/>
    <cellStyle name="Comma 2 17 3" xfId="3014"/>
    <cellStyle name="Comma 2 17 4" xfId="2946"/>
    <cellStyle name="Comma 2 18" xfId="1932"/>
    <cellStyle name="Comma 2 18 2" xfId="2560"/>
    <cellStyle name="Comma 2 18 2 2" xfId="3275"/>
    <cellStyle name="Comma 2 18 3" xfId="3015"/>
    <cellStyle name="Comma 2 18 4" xfId="2947"/>
    <cellStyle name="Comma 2 19" xfId="1933"/>
    <cellStyle name="Comma 2 19 2" xfId="2561"/>
    <cellStyle name="Comma 2 19 2 2" xfId="3276"/>
    <cellStyle name="Comma 2 19 3" xfId="3016"/>
    <cellStyle name="Comma 2 19 4" xfId="2948"/>
    <cellStyle name="Comma 2 2" xfId="243"/>
    <cellStyle name="Comma 2 2 2" xfId="2222"/>
    <cellStyle name="Comma 2 2 2 2" xfId="2617"/>
    <cellStyle name="Comma 2 2 2 2 2" xfId="3282"/>
    <cellStyle name="Comma 2 2 2 3" xfId="3018"/>
    <cellStyle name="Comma 2 2 2 4" xfId="3004"/>
    <cellStyle name="Comma 2 2 3" xfId="2228"/>
    <cellStyle name="Comma 2 2 3 2" xfId="3258"/>
    <cellStyle name="Comma 2 2 4" xfId="2273"/>
    <cellStyle name="Comma 2 2 4 2" xfId="3017"/>
    <cellStyle name="Comma 2 2 5" xfId="2659"/>
    <cellStyle name="Comma 2 2 6" xfId="3295"/>
    <cellStyle name="Comma 2 20" xfId="1935"/>
    <cellStyle name="Comma 2 20 2" xfId="2562"/>
    <cellStyle name="Comma 2 20 2 2" xfId="3277"/>
    <cellStyle name="Comma 2 20 3" xfId="3019"/>
    <cellStyle name="Comma 2 20 4" xfId="2949"/>
    <cellStyle name="Comma 2 21" xfId="1936"/>
    <cellStyle name="Comma 2 21 2" xfId="2563"/>
    <cellStyle name="Comma 2 21 2 2" xfId="3278"/>
    <cellStyle name="Comma 2 21 3" xfId="3020"/>
    <cellStyle name="Comma 2 21 4" xfId="2950"/>
    <cellStyle name="Comma 2 22" xfId="1937"/>
    <cellStyle name="Comma 2 22 2" xfId="2564"/>
    <cellStyle name="Comma 2 22 2 2" xfId="3279"/>
    <cellStyle name="Comma 2 22 3" xfId="3021"/>
    <cellStyle name="Comma 2 22 4" xfId="2951"/>
    <cellStyle name="Comma 2 23" xfId="1938"/>
    <cellStyle name="Comma 2 23 2" xfId="2565"/>
    <cellStyle name="Comma 2 23 2 2" xfId="3280"/>
    <cellStyle name="Comma 2 23 3" xfId="3022"/>
    <cellStyle name="Comma 2 23 4" xfId="2952"/>
    <cellStyle name="Comma 2 24" xfId="1939"/>
    <cellStyle name="Comma 2 24 2" xfId="2566"/>
    <cellStyle name="Comma 2 24 2 2" xfId="3281"/>
    <cellStyle name="Comma 2 24 3" xfId="3023"/>
    <cellStyle name="Comma 2 24 4" xfId="2953"/>
    <cellStyle name="Comma 2 25" xfId="1923"/>
    <cellStyle name="Comma 2 26" xfId="2226"/>
    <cellStyle name="Comma 2 26 2" xfId="3255"/>
    <cellStyle name="Comma 2 27" xfId="2233"/>
    <cellStyle name="Comma 2 28" xfId="2236"/>
    <cellStyle name="Comma 2 29" xfId="2622"/>
    <cellStyle name="Comma 2 3" xfId="287"/>
    <cellStyle name="Comma 2 3 2" xfId="2313"/>
    <cellStyle name="Comma 2 3 2 2" xfId="3261"/>
    <cellStyle name="Comma 2 3 3" xfId="3024"/>
    <cellStyle name="Comma 2 3 4" xfId="2700"/>
    <cellStyle name="Comma 2 3 5" xfId="3290"/>
    <cellStyle name="Comma 2 3 6" xfId="3287"/>
    <cellStyle name="Comma 2 30" xfId="12"/>
    <cellStyle name="Comma 2 4" xfId="281"/>
    <cellStyle name="Comma 2 4 2" xfId="2307"/>
    <cellStyle name="Comma 2 4 2 2" xfId="3260"/>
    <cellStyle name="Comma 2 4 3" xfId="3025"/>
    <cellStyle name="Comma 2 4 4" xfId="2694"/>
    <cellStyle name="Comma 2 5" xfId="681"/>
    <cellStyle name="Comma 2 5 2" xfId="2357"/>
    <cellStyle name="Comma 2 5 2 2" xfId="3264"/>
    <cellStyle name="Comma 2 5 3" xfId="3026"/>
    <cellStyle name="Comma 2 5 4" xfId="2744"/>
    <cellStyle name="Comma 2 6" xfId="280"/>
    <cellStyle name="Comma 2 6 2" xfId="2306"/>
    <cellStyle name="Comma 2 6 2 2" xfId="3259"/>
    <cellStyle name="Comma 2 6 3" xfId="3027"/>
    <cellStyle name="Comma 2 6 4" xfId="2693"/>
    <cellStyle name="Comma 2 7" xfId="678"/>
    <cellStyle name="Comma 2 7 2" xfId="2354"/>
    <cellStyle name="Comma 2 7 2 2" xfId="3263"/>
    <cellStyle name="Comma 2 7 3" xfId="3028"/>
    <cellStyle name="Comma 2 7 4" xfId="2741"/>
    <cellStyle name="Comma 2 8" xfId="1096"/>
    <cellStyle name="Comma 2 8 2" xfId="2423"/>
    <cellStyle name="Comma 2 8 2 2" xfId="3265"/>
    <cellStyle name="Comma 2 8 3" xfId="3029"/>
    <cellStyle name="Comma 2 8 4" xfId="2810"/>
    <cellStyle name="Comma 2 9" xfId="466"/>
    <cellStyle name="Comma 2 9 2" xfId="2316"/>
    <cellStyle name="Comma 2 9 2 2" xfId="3262"/>
    <cellStyle name="Comma 2 9 3" xfId="3030"/>
    <cellStyle name="Comma 2 9 4" xfId="2703"/>
    <cellStyle name="Comma 26" xfId="3031"/>
    <cellStyle name="Comma 3" xfId="1920"/>
    <cellStyle name="Comma 3 2" xfId="2551"/>
    <cellStyle name="Comma 3 2 2" xfId="3032"/>
    <cellStyle name="Comma 3 3" xfId="3266"/>
    <cellStyle name="Comma 3 4" xfId="2938"/>
    <cellStyle name="Comma 3 5" xfId="3291"/>
    <cellStyle name="Comma 3 6" xfId="3297"/>
    <cellStyle name="Comma 3 7" xfId="3286"/>
    <cellStyle name="Comma 4" xfId="1922"/>
    <cellStyle name="Comma 4 2" xfId="3033"/>
    <cellStyle name="Comma 5" xfId="2271"/>
    <cellStyle name="Comma 5 2" xfId="3034"/>
    <cellStyle name="Comma 5 3" xfId="3257"/>
    <cellStyle name="Comma 6" xfId="241"/>
    <cellStyle name="Normal" xfId="0" builtinId="0"/>
    <cellStyle name="Normal 10" xfId="41"/>
    <cellStyle name="Normal 10 10" xfId="1945"/>
    <cellStyle name="Normal 10 11" xfId="3035"/>
    <cellStyle name="Normal 10 2" xfId="294"/>
    <cellStyle name="Normal 10 3" xfId="478"/>
    <cellStyle name="Normal 10 4" xfId="688"/>
    <cellStyle name="Normal 10 5" xfId="897"/>
    <cellStyle name="Normal 10 6" xfId="1106"/>
    <cellStyle name="Normal 10 7" xfId="1312"/>
    <cellStyle name="Normal 10 8" xfId="1519"/>
    <cellStyle name="Normal 10 9" xfId="1721"/>
    <cellStyle name="Normal 100" xfId="3"/>
    <cellStyle name="Normal 101" xfId="1948"/>
    <cellStyle name="Normal 101 2" xfId="3036"/>
    <cellStyle name="Normal 102" xfId="37"/>
    <cellStyle name="Normal 103" xfId="1950"/>
    <cellStyle name="Normal 103 2" xfId="3037"/>
    <cellStyle name="Normal 104" xfId="1951"/>
    <cellStyle name="Normal 104 2" xfId="3038"/>
    <cellStyle name="Normal 105" xfId="1952"/>
    <cellStyle name="Normal 105 2" xfId="3039"/>
    <cellStyle name="Normal 106" xfId="5"/>
    <cellStyle name="Normal 106 2" xfId="2619"/>
    <cellStyle name="Normal 106 3" xfId="3006"/>
    <cellStyle name="Normal 107" xfId="4"/>
    <cellStyle name="Normal 107 2" xfId="2235"/>
    <cellStyle name="Normal 107 3" xfId="2224"/>
    <cellStyle name="Normal 108" xfId="2231"/>
    <cellStyle name="Normal 109" xfId="2620"/>
    <cellStyle name="Normal 11" xfId="2223"/>
    <cellStyle name="Normal 11 2" xfId="2618"/>
    <cellStyle name="Normal 11 2 2" xfId="3040"/>
    <cellStyle name="Normal 11 3" xfId="3005"/>
    <cellStyle name="Normal 110" xfId="10"/>
    <cellStyle name="Normal 111" xfId="3293"/>
    <cellStyle name="Normal 112" xfId="13"/>
    <cellStyle name="Normal 112 10" xfId="1956"/>
    <cellStyle name="Normal 112 10 2" xfId="2571"/>
    <cellStyle name="Normal 112 10 3" xfId="2958"/>
    <cellStyle name="Normal 112 11" xfId="2623"/>
    <cellStyle name="Normal 112 2" xfId="7"/>
    <cellStyle name="Normal 112 2 2" xfId="2234"/>
    <cellStyle name="Normal 112 2 3" xfId="2660"/>
    <cellStyle name="Normal 112 3" xfId="286"/>
    <cellStyle name="Normal 112 3 2" xfId="2312"/>
    <cellStyle name="Normal 112 3 3" xfId="2699"/>
    <cellStyle name="Normal 112 4" xfId="472"/>
    <cellStyle name="Normal 112 4 2" xfId="2322"/>
    <cellStyle name="Normal 112 4 3" xfId="2709"/>
    <cellStyle name="Normal 112 5" xfId="680"/>
    <cellStyle name="Normal 112 5 2" xfId="2356"/>
    <cellStyle name="Normal 112 5 3" xfId="2743"/>
    <cellStyle name="Normal 112 6" xfId="892"/>
    <cellStyle name="Normal 112 6 2" xfId="2393"/>
    <cellStyle name="Normal 112 6 3" xfId="2780"/>
    <cellStyle name="Normal 112 7" xfId="1100"/>
    <cellStyle name="Normal 112 7 2" xfId="2427"/>
    <cellStyle name="Normal 112 7 3" xfId="2814"/>
    <cellStyle name="Normal 112 8" xfId="1101"/>
    <cellStyle name="Normal 112 8 2" xfId="2428"/>
    <cellStyle name="Normal 112 8 3" xfId="2815"/>
    <cellStyle name="Normal 112 9" xfId="1515"/>
    <cellStyle name="Normal 112 9 2" xfId="2493"/>
    <cellStyle name="Normal 112 9 3" xfId="2880"/>
    <cellStyle name="Normal 113" xfId="14"/>
    <cellStyle name="Normal 113 10" xfId="1955"/>
    <cellStyle name="Normal 113 10 2" xfId="2570"/>
    <cellStyle name="Normal 113 10 3" xfId="2957"/>
    <cellStyle name="Normal 113 11" xfId="2238"/>
    <cellStyle name="Normal 113 12" xfId="2624"/>
    <cellStyle name="Normal 113 2" xfId="244"/>
    <cellStyle name="Normal 113 2 2" xfId="2274"/>
    <cellStyle name="Normal 113 2 3" xfId="2661"/>
    <cellStyle name="Normal 113 3" xfId="285"/>
    <cellStyle name="Normal 113 3 2" xfId="2311"/>
    <cellStyle name="Normal 113 3 3" xfId="2698"/>
    <cellStyle name="Normal 113 4" xfId="471"/>
    <cellStyle name="Normal 113 4 2" xfId="2321"/>
    <cellStyle name="Normal 113 4 3" xfId="2708"/>
    <cellStyle name="Normal 113 5" xfId="289"/>
    <cellStyle name="Normal 113 5 2" xfId="2315"/>
    <cellStyle name="Normal 113 5 3" xfId="2702"/>
    <cellStyle name="Normal 113 6" xfId="891"/>
    <cellStyle name="Normal 113 6 2" xfId="2392"/>
    <cellStyle name="Normal 113 6 3" xfId="2779"/>
    <cellStyle name="Normal 113 7" xfId="1099"/>
    <cellStyle name="Normal 113 7 2" xfId="2426"/>
    <cellStyle name="Normal 113 7 3" xfId="2813"/>
    <cellStyle name="Normal 113 8" xfId="1102"/>
    <cellStyle name="Normal 113 8 2" xfId="2429"/>
    <cellStyle name="Normal 113 8 3" xfId="2816"/>
    <cellStyle name="Normal 113 9" xfId="1514"/>
    <cellStyle name="Normal 113 9 2" xfId="2492"/>
    <cellStyle name="Normal 113 9 3" xfId="2879"/>
    <cellStyle name="Normal 114" xfId="15"/>
    <cellStyle name="Normal 114 10" xfId="1954"/>
    <cellStyle name="Normal 114 10 2" xfId="2569"/>
    <cellStyle name="Normal 114 10 3" xfId="2956"/>
    <cellStyle name="Normal 114 11" xfId="2239"/>
    <cellStyle name="Normal 114 12" xfId="2625"/>
    <cellStyle name="Normal 114 2" xfId="245"/>
    <cellStyle name="Normal 114 2 2" xfId="2275"/>
    <cellStyle name="Normal 114 2 3" xfId="2662"/>
    <cellStyle name="Normal 114 3" xfId="284"/>
    <cellStyle name="Normal 114 3 2" xfId="2310"/>
    <cellStyle name="Normal 114 3 3" xfId="2697"/>
    <cellStyle name="Normal 114 4" xfId="470"/>
    <cellStyle name="Normal 114 4 2" xfId="2320"/>
    <cellStyle name="Normal 114 4 3" xfId="2707"/>
    <cellStyle name="Normal 114 5" xfId="473"/>
    <cellStyle name="Normal 114 5 2" xfId="2323"/>
    <cellStyle name="Normal 114 5 3" xfId="2710"/>
    <cellStyle name="Normal 114 6" xfId="890"/>
    <cellStyle name="Normal 114 6 2" xfId="2391"/>
    <cellStyle name="Normal 114 6 3" xfId="2778"/>
    <cellStyle name="Normal 114 7" xfId="1098"/>
    <cellStyle name="Normal 114 7 2" xfId="2425"/>
    <cellStyle name="Normal 114 7 3" xfId="2812"/>
    <cellStyle name="Normal 114 8" xfId="1167"/>
    <cellStyle name="Normal 114 8 2" xfId="2434"/>
    <cellStyle name="Normal 114 8 3" xfId="2821"/>
    <cellStyle name="Normal 114 9" xfId="1513"/>
    <cellStyle name="Normal 114 9 2" xfId="2491"/>
    <cellStyle name="Normal 114 9 3" xfId="2878"/>
    <cellStyle name="Normal 115" xfId="16"/>
    <cellStyle name="Normal 115 10" xfId="1953"/>
    <cellStyle name="Normal 115 10 2" xfId="2568"/>
    <cellStyle name="Normal 115 10 3" xfId="2955"/>
    <cellStyle name="Normal 115 11" xfId="2237"/>
    <cellStyle name="Normal 115 12" xfId="2626"/>
    <cellStyle name="Normal 115 2" xfId="246"/>
    <cellStyle name="Normal 115 2 2" xfId="2276"/>
    <cellStyle name="Normal 115 2 3" xfId="2663"/>
    <cellStyle name="Normal 115 3" xfId="283"/>
    <cellStyle name="Normal 115 3 2" xfId="2309"/>
    <cellStyle name="Normal 115 3 3" xfId="2696"/>
    <cellStyle name="Normal 115 4" xfId="469"/>
    <cellStyle name="Normal 115 4 2" xfId="2319"/>
    <cellStyle name="Normal 115 4 3" xfId="2706"/>
    <cellStyle name="Normal 115 5" xfId="474"/>
    <cellStyle name="Normal 115 5 2" xfId="2324"/>
    <cellStyle name="Normal 115 5 3" xfId="2711"/>
    <cellStyle name="Normal 115 6" xfId="889"/>
    <cellStyle name="Normal 115 6 2" xfId="2390"/>
    <cellStyle name="Normal 115 6 3" xfId="2777"/>
    <cellStyle name="Normal 115 7" xfId="467"/>
    <cellStyle name="Normal 115 7 2" xfId="2317"/>
    <cellStyle name="Normal 115 7 3" xfId="2704"/>
    <cellStyle name="Normal 115 8" xfId="683"/>
    <cellStyle name="Normal 115 8 2" xfId="2359"/>
    <cellStyle name="Normal 115 8 3" xfId="2746"/>
    <cellStyle name="Normal 115 9" xfId="1512"/>
    <cellStyle name="Normal 115 9 2" xfId="2490"/>
    <cellStyle name="Normal 115 9 3" xfId="2877"/>
    <cellStyle name="Normal 116" xfId="17"/>
    <cellStyle name="Normal 116 10" xfId="1949"/>
    <cellStyle name="Normal 116 10 2" xfId="2567"/>
    <cellStyle name="Normal 116 10 3" xfId="2954"/>
    <cellStyle name="Normal 116 11" xfId="2240"/>
    <cellStyle name="Normal 116 12" xfId="2627"/>
    <cellStyle name="Normal 116 2" xfId="247"/>
    <cellStyle name="Normal 116 2 2" xfId="2277"/>
    <cellStyle name="Normal 116 2 3" xfId="2664"/>
    <cellStyle name="Normal 116 3" xfId="282"/>
    <cellStyle name="Normal 116 3 2" xfId="2308"/>
    <cellStyle name="Normal 116 3 3" xfId="2695"/>
    <cellStyle name="Normal 116 4" xfId="468"/>
    <cellStyle name="Normal 116 4 2" xfId="2318"/>
    <cellStyle name="Normal 116 4 3" xfId="2705"/>
    <cellStyle name="Normal 116 5" xfId="539"/>
    <cellStyle name="Normal 116 5 2" xfId="2329"/>
    <cellStyle name="Normal 116 5 3" xfId="2716"/>
    <cellStyle name="Normal 116 6" xfId="888"/>
    <cellStyle name="Normal 116 6 2" xfId="2389"/>
    <cellStyle name="Normal 116 6 3" xfId="2776"/>
    <cellStyle name="Normal 116 7" xfId="893"/>
    <cellStyle name="Normal 116 7 2" xfId="2394"/>
    <cellStyle name="Normal 116 7 3" xfId="2781"/>
    <cellStyle name="Normal 116 8" xfId="749"/>
    <cellStyle name="Normal 116 8 2" xfId="2364"/>
    <cellStyle name="Normal 116 8 3" xfId="2751"/>
    <cellStyle name="Normal 116 9" xfId="1511"/>
    <cellStyle name="Normal 116 9 2" xfId="2489"/>
    <cellStyle name="Normal 116 9 3" xfId="2876"/>
    <cellStyle name="Normal 12" xfId="1957"/>
    <cellStyle name="Normal 12 2" xfId="3041"/>
    <cellStyle name="Normal 13" xfId="42"/>
    <cellStyle name="Normal 13 10" xfId="1944"/>
    <cellStyle name="Normal 13 11" xfId="3042"/>
    <cellStyle name="Normal 13 2" xfId="295"/>
    <cellStyle name="Normal 13 3" xfId="479"/>
    <cellStyle name="Normal 13 4" xfId="689"/>
    <cellStyle name="Normal 13 5" xfId="898"/>
    <cellStyle name="Normal 13 6" xfId="1107"/>
    <cellStyle name="Normal 13 7" xfId="1313"/>
    <cellStyle name="Normal 13 8" xfId="1520"/>
    <cellStyle name="Normal 13 9" xfId="1722"/>
    <cellStyle name="Normal 14" xfId="43"/>
    <cellStyle name="Normal 14 10" xfId="1943"/>
    <cellStyle name="Normal 14 11" xfId="3043"/>
    <cellStyle name="Normal 14 2" xfId="296"/>
    <cellStyle name="Normal 14 3" xfId="480"/>
    <cellStyle name="Normal 14 4" xfId="690"/>
    <cellStyle name="Normal 14 5" xfId="899"/>
    <cellStyle name="Normal 14 6" xfId="1108"/>
    <cellStyle name="Normal 14 7" xfId="1314"/>
    <cellStyle name="Normal 14 8" xfId="1521"/>
    <cellStyle name="Normal 14 9" xfId="1723"/>
    <cellStyle name="Normal 15" xfId="8"/>
    <cellStyle name="Normal 15 10" xfId="1942"/>
    <cellStyle name="Normal 15 11" xfId="3044"/>
    <cellStyle name="Normal 15 2" xfId="297"/>
    <cellStyle name="Normal 15 3" xfId="481"/>
    <cellStyle name="Normal 15 4" xfId="691"/>
    <cellStyle name="Normal 15 5" xfId="900"/>
    <cellStyle name="Normal 15 6" xfId="1109"/>
    <cellStyle name="Normal 15 7" xfId="1315"/>
    <cellStyle name="Normal 15 8" xfId="1522"/>
    <cellStyle name="Normal 15 9" xfId="1724"/>
    <cellStyle name="Normal 16" xfId="44"/>
    <cellStyle name="Normal 16 10" xfId="1941"/>
    <cellStyle name="Normal 16 11" xfId="3045"/>
    <cellStyle name="Normal 16 2" xfId="298"/>
    <cellStyle name="Normal 16 3" xfId="482"/>
    <cellStyle name="Normal 16 4" xfId="692"/>
    <cellStyle name="Normal 16 5" xfId="901"/>
    <cellStyle name="Normal 16 6" xfId="1110"/>
    <cellStyle name="Normal 16 7" xfId="1316"/>
    <cellStyle name="Normal 16 8" xfId="1523"/>
    <cellStyle name="Normal 16 9" xfId="1725"/>
    <cellStyle name="Normal 17" xfId="45"/>
    <cellStyle name="Normal 17 10" xfId="1940"/>
    <cellStyle name="Normal 17 11" xfId="3046"/>
    <cellStyle name="Normal 17 2" xfId="299"/>
    <cellStyle name="Normal 17 3" xfId="483"/>
    <cellStyle name="Normal 17 4" xfId="693"/>
    <cellStyle name="Normal 17 5" xfId="902"/>
    <cellStyle name="Normal 17 6" xfId="1111"/>
    <cellStyle name="Normal 17 7" xfId="1317"/>
    <cellStyle name="Normal 17 8" xfId="1524"/>
    <cellStyle name="Normal 17 9" xfId="1726"/>
    <cellStyle name="Normal 18" xfId="46"/>
    <cellStyle name="Normal 18 10" xfId="1934"/>
    <cellStyle name="Normal 18 11" xfId="3047"/>
    <cellStyle name="Normal 18 2" xfId="300"/>
    <cellStyle name="Normal 18 3" xfId="484"/>
    <cellStyle name="Normal 18 4" xfId="694"/>
    <cellStyle name="Normal 18 5" xfId="903"/>
    <cellStyle name="Normal 18 6" xfId="1112"/>
    <cellStyle name="Normal 18 7" xfId="1318"/>
    <cellStyle name="Normal 18 8" xfId="1525"/>
    <cellStyle name="Normal 18 9" xfId="1727"/>
    <cellStyle name="Normal 19" xfId="47"/>
    <cellStyle name="Normal 19 10" xfId="2029"/>
    <cellStyle name="Normal 19 11" xfId="3048"/>
    <cellStyle name="Normal 19 2" xfId="301"/>
    <cellStyle name="Normal 19 3" xfId="485"/>
    <cellStyle name="Normal 19 4" xfId="695"/>
    <cellStyle name="Normal 19 5" xfId="904"/>
    <cellStyle name="Normal 19 6" xfId="1113"/>
    <cellStyle name="Normal 19 7" xfId="1319"/>
    <cellStyle name="Normal 19 8" xfId="1526"/>
    <cellStyle name="Normal 19 9" xfId="1728"/>
    <cellStyle name="Normal 2" xfId="1"/>
    <cellStyle name="Normal 2 10" xfId="11"/>
    <cellStyle name="Normal 2 10 2" xfId="2221"/>
    <cellStyle name="Normal 2 10 2 2" xfId="2230"/>
    <cellStyle name="Normal 2 10 2 3" xfId="2616"/>
    <cellStyle name="Normal 2 10 2 4" xfId="3003"/>
    <cellStyle name="Normal 2 10 3" xfId="2227"/>
    <cellStyle name="Normal 2 10 4" xfId="2522"/>
    <cellStyle name="Normal 2 10 5" xfId="2909"/>
    <cellStyle name="Normal 2 11" xfId="1959"/>
    <cellStyle name="Normal 2 11 2" xfId="2572"/>
    <cellStyle name="Normal 2 11 3" xfId="2959"/>
    <cellStyle name="Normal 2 12" xfId="1960"/>
    <cellStyle name="Normal 2 12 2" xfId="2573"/>
    <cellStyle name="Normal 2 12 3" xfId="2960"/>
    <cellStyle name="Normal 2 13" xfId="1961"/>
    <cellStyle name="Normal 2 13 2" xfId="2574"/>
    <cellStyle name="Normal 2 13 3" xfId="2961"/>
    <cellStyle name="Normal 2 14" xfId="1962"/>
    <cellStyle name="Normal 2 14 2" xfId="2575"/>
    <cellStyle name="Normal 2 14 3" xfId="2962"/>
    <cellStyle name="Normal 2 15" xfId="1963"/>
    <cellStyle name="Normal 2 15 2" xfId="2576"/>
    <cellStyle name="Normal 2 15 3" xfId="2963"/>
    <cellStyle name="Normal 2 16" xfId="1964"/>
    <cellStyle name="Normal 2 16 2" xfId="2577"/>
    <cellStyle name="Normal 2 16 3" xfId="2964"/>
    <cellStyle name="Normal 2 17" xfId="1965"/>
    <cellStyle name="Normal 2 17 2" xfId="2578"/>
    <cellStyle name="Normal 2 17 3" xfId="2965"/>
    <cellStyle name="Normal 2 18" xfId="1966"/>
    <cellStyle name="Normal 2 18 2" xfId="2579"/>
    <cellStyle name="Normal 2 18 3" xfId="2966"/>
    <cellStyle name="Normal 2 19" xfId="1967"/>
    <cellStyle name="Normal 2 19 2" xfId="2580"/>
    <cellStyle name="Normal 2 19 3" xfId="2967"/>
    <cellStyle name="Normal 2 2" xfId="100"/>
    <cellStyle name="Normal 2 2 10" xfId="1969"/>
    <cellStyle name="Normal 2 2 11" xfId="1970"/>
    <cellStyle name="Normal 2 2 12" xfId="1971"/>
    <cellStyle name="Normal 2 2 13" xfId="1972"/>
    <cellStyle name="Normal 2 2 14" xfId="1973"/>
    <cellStyle name="Normal 2 2 15" xfId="1974"/>
    <cellStyle name="Normal 2 2 16" xfId="1975"/>
    <cellStyle name="Normal 2 2 17" xfId="1976"/>
    <cellStyle name="Normal 2 2 18" xfId="1977"/>
    <cellStyle name="Normal 2 2 19" xfId="1978"/>
    <cellStyle name="Normal 2 2 2" xfId="1979"/>
    <cellStyle name="Normal 2 2 20" xfId="1980"/>
    <cellStyle name="Normal 2 2 21" xfId="1981"/>
    <cellStyle name="Normal 2 2 22" xfId="1982"/>
    <cellStyle name="Normal 2 2 23" xfId="1983"/>
    <cellStyle name="Normal 2 2 24" xfId="1984"/>
    <cellStyle name="Normal 2 2 25" xfId="1968"/>
    <cellStyle name="Normal 2 2 25 2" xfId="2581"/>
    <cellStyle name="Normal 2 2 25 3" xfId="2968"/>
    <cellStyle name="Normal 2 2 26" xfId="3288"/>
    <cellStyle name="Normal 2 2 27" xfId="3284"/>
    <cellStyle name="Normal 2 2 3" xfId="1985"/>
    <cellStyle name="Normal 2 2 4" xfId="1986"/>
    <cellStyle name="Normal 2 2 5" xfId="1987"/>
    <cellStyle name="Normal 2 2 6" xfId="1988"/>
    <cellStyle name="Normal 2 2 7" xfId="1989"/>
    <cellStyle name="Normal 2 2 8" xfId="1990"/>
    <cellStyle name="Normal 2 2 9" xfId="1991"/>
    <cellStyle name="Normal 2 20" xfId="1992"/>
    <cellStyle name="Normal 2 20 2" xfId="2582"/>
    <cellStyle name="Normal 2 20 3" xfId="2969"/>
    <cellStyle name="Normal 2 21" xfId="1993"/>
    <cellStyle name="Normal 2 21 2" xfId="2583"/>
    <cellStyle name="Normal 2 21 3" xfId="2970"/>
    <cellStyle name="Normal 2 22" xfId="1994"/>
    <cellStyle name="Normal 2 22 2" xfId="2584"/>
    <cellStyle name="Normal 2 22 3" xfId="2971"/>
    <cellStyle name="Normal 2 23" xfId="1995"/>
    <cellStyle name="Normal 2 23 2" xfId="2585"/>
    <cellStyle name="Normal 2 23 3" xfId="2972"/>
    <cellStyle name="Normal 2 24" xfId="1996"/>
    <cellStyle name="Normal 2 24 2" xfId="2586"/>
    <cellStyle name="Normal 2 24 3" xfId="2973"/>
    <cellStyle name="Normal 2 25" xfId="1958"/>
    <cellStyle name="Normal 2 26" xfId="2225"/>
    <cellStyle name="Normal 2 27" xfId="2232"/>
    <cellStyle name="Normal 2 28" xfId="2621"/>
    <cellStyle name="Normal 2 29" xfId="3294"/>
    <cellStyle name="Normal 2 3" xfId="242"/>
    <cellStyle name="Normal 2 3 2" xfId="2272"/>
    <cellStyle name="Normal 2 3 3" xfId="2658"/>
    <cellStyle name="Normal 2 4" xfId="288"/>
    <cellStyle name="Normal 2 4 2" xfId="2314"/>
    <cellStyle name="Normal 2 4 3" xfId="2701"/>
    <cellStyle name="Normal 2 5" xfId="679"/>
    <cellStyle name="Normal 2 5 2" xfId="2355"/>
    <cellStyle name="Normal 2 5 3" xfId="2742"/>
    <cellStyle name="Normal 2 6" xfId="682"/>
    <cellStyle name="Normal 2 6 2" xfId="2358"/>
    <cellStyle name="Normal 2 6 3" xfId="2745"/>
    <cellStyle name="Normal 2 7" xfId="1097"/>
    <cellStyle name="Normal 2 7 2" xfId="2424"/>
    <cellStyle name="Normal 2 7 3" xfId="2811"/>
    <cellStyle name="Normal 2 8" xfId="1307"/>
    <cellStyle name="Normal 2 8 2" xfId="2459"/>
    <cellStyle name="Normal 2 8 3" xfId="2846"/>
    <cellStyle name="Normal 2 9" xfId="1308"/>
    <cellStyle name="Normal 2 9 2" xfId="2460"/>
    <cellStyle name="Normal 2 9 3" xfId="2847"/>
    <cellStyle name="Normal 20" xfId="48"/>
    <cellStyle name="Normal 20 10" xfId="2030"/>
    <cellStyle name="Normal 20 11" xfId="3049"/>
    <cellStyle name="Normal 20 2" xfId="302"/>
    <cellStyle name="Normal 20 3" xfId="486"/>
    <cellStyle name="Normal 20 4" xfId="696"/>
    <cellStyle name="Normal 20 5" xfId="905"/>
    <cellStyle name="Normal 20 6" xfId="1114"/>
    <cellStyle name="Normal 20 7" xfId="1320"/>
    <cellStyle name="Normal 20 8" xfId="1527"/>
    <cellStyle name="Normal 20 9" xfId="1729"/>
    <cellStyle name="Normal 21" xfId="49"/>
    <cellStyle name="Normal 21 10" xfId="2031"/>
    <cellStyle name="Normal 21 11" xfId="3050"/>
    <cellStyle name="Normal 21 2" xfId="303"/>
    <cellStyle name="Normal 21 3" xfId="487"/>
    <cellStyle name="Normal 21 4" xfId="697"/>
    <cellStyle name="Normal 21 5" xfId="906"/>
    <cellStyle name="Normal 21 6" xfId="1115"/>
    <cellStyle name="Normal 21 7" xfId="1321"/>
    <cellStyle name="Normal 21 8" xfId="1528"/>
    <cellStyle name="Normal 21 9" xfId="1730"/>
    <cellStyle name="Normal 22" xfId="50"/>
    <cellStyle name="Normal 22 10" xfId="2032"/>
    <cellStyle name="Normal 22 11" xfId="3051"/>
    <cellStyle name="Normal 22 2" xfId="304"/>
    <cellStyle name="Normal 22 3" xfId="488"/>
    <cellStyle name="Normal 22 4" xfId="698"/>
    <cellStyle name="Normal 22 5" xfId="907"/>
    <cellStyle name="Normal 22 6" xfId="1116"/>
    <cellStyle name="Normal 22 7" xfId="1322"/>
    <cellStyle name="Normal 22 8" xfId="1529"/>
    <cellStyle name="Normal 22 9" xfId="1731"/>
    <cellStyle name="Normal 23" xfId="1997"/>
    <cellStyle name="Normal 23 2" xfId="3052"/>
    <cellStyle name="Normal 24" xfId="9"/>
    <cellStyle name="Normal 24 10" xfId="2033"/>
    <cellStyle name="Normal 24 11" xfId="3053"/>
    <cellStyle name="Normal 24 2" xfId="305"/>
    <cellStyle name="Normal 24 3" xfId="489"/>
    <cellStyle name="Normal 24 4" xfId="699"/>
    <cellStyle name="Normal 24 5" xfId="908"/>
    <cellStyle name="Normal 24 6" xfId="1117"/>
    <cellStyle name="Normal 24 7" xfId="1323"/>
    <cellStyle name="Normal 24 8" xfId="1530"/>
    <cellStyle name="Normal 24 9" xfId="1732"/>
    <cellStyle name="Normal 25" xfId="51"/>
    <cellStyle name="Normal 25 10" xfId="2034"/>
    <cellStyle name="Normal 25 11" xfId="3054"/>
    <cellStyle name="Normal 25 2" xfId="306"/>
    <cellStyle name="Normal 25 3" xfId="490"/>
    <cellStyle name="Normal 25 4" xfId="700"/>
    <cellStyle name="Normal 25 5" xfId="909"/>
    <cellStyle name="Normal 25 6" xfId="1118"/>
    <cellStyle name="Normal 25 7" xfId="1324"/>
    <cellStyle name="Normal 25 8" xfId="1531"/>
    <cellStyle name="Normal 25 9" xfId="1733"/>
    <cellStyle name="Normal 26" xfId="52"/>
    <cellStyle name="Normal 26 10" xfId="2035"/>
    <cellStyle name="Normal 26 11" xfId="3055"/>
    <cellStyle name="Normal 26 2" xfId="307"/>
    <cellStyle name="Normal 26 3" xfId="491"/>
    <cellStyle name="Normal 26 4" xfId="701"/>
    <cellStyle name="Normal 26 5" xfId="910"/>
    <cellStyle name="Normal 26 6" xfId="1119"/>
    <cellStyle name="Normal 26 7" xfId="1325"/>
    <cellStyle name="Normal 26 8" xfId="1532"/>
    <cellStyle name="Normal 26 9" xfId="1734"/>
    <cellStyle name="Normal 27" xfId="53"/>
    <cellStyle name="Normal 27 10" xfId="2036"/>
    <cellStyle name="Normal 27 11" xfId="3056"/>
    <cellStyle name="Normal 27 2" xfId="308"/>
    <cellStyle name="Normal 27 3" xfId="492"/>
    <cellStyle name="Normal 27 4" xfId="702"/>
    <cellStyle name="Normal 27 5" xfId="911"/>
    <cellStyle name="Normal 27 6" xfId="1120"/>
    <cellStyle name="Normal 27 7" xfId="1326"/>
    <cellStyle name="Normal 27 8" xfId="1533"/>
    <cellStyle name="Normal 27 9" xfId="1735"/>
    <cellStyle name="Normal 28" xfId="54"/>
    <cellStyle name="Normal 28 10" xfId="2037"/>
    <cellStyle name="Normal 28 11" xfId="3057"/>
    <cellStyle name="Normal 28 2" xfId="309"/>
    <cellStyle name="Normal 28 3" xfId="493"/>
    <cellStyle name="Normal 28 4" xfId="703"/>
    <cellStyle name="Normal 28 5" xfId="912"/>
    <cellStyle name="Normal 28 6" xfId="1121"/>
    <cellStyle name="Normal 28 7" xfId="1327"/>
    <cellStyle name="Normal 28 8" xfId="1534"/>
    <cellStyle name="Normal 28 9" xfId="1736"/>
    <cellStyle name="Normal 29" xfId="55"/>
    <cellStyle name="Normal 29 10" xfId="2038"/>
    <cellStyle name="Normal 29 11" xfId="3058"/>
    <cellStyle name="Normal 29 2" xfId="310"/>
    <cellStyle name="Normal 29 3" xfId="494"/>
    <cellStyle name="Normal 29 4" xfId="704"/>
    <cellStyle name="Normal 29 5" xfId="913"/>
    <cellStyle name="Normal 29 6" xfId="1122"/>
    <cellStyle name="Normal 29 7" xfId="1328"/>
    <cellStyle name="Normal 29 8" xfId="1535"/>
    <cellStyle name="Normal 29 9" xfId="1737"/>
    <cellStyle name="Normal 3" xfId="19"/>
    <cellStyle name="Normal 3 10" xfId="1998"/>
    <cellStyle name="Normal 3 10 2" xfId="3059"/>
    <cellStyle name="Normal 3 11" xfId="1999"/>
    <cellStyle name="Normal 3 11 2" xfId="3060"/>
    <cellStyle name="Normal 3 12" xfId="2000"/>
    <cellStyle name="Normal 3 12 2" xfId="3061"/>
    <cellStyle name="Normal 3 13" xfId="2001"/>
    <cellStyle name="Normal 3 13 2" xfId="3062"/>
    <cellStyle name="Normal 3 14" xfId="2002"/>
    <cellStyle name="Normal 3 14 2" xfId="3063"/>
    <cellStyle name="Normal 3 15" xfId="2003"/>
    <cellStyle name="Normal 3 15 2" xfId="3064"/>
    <cellStyle name="Normal 3 16" xfId="2004"/>
    <cellStyle name="Normal 3 16 2" xfId="3065"/>
    <cellStyle name="Normal 3 17" xfId="2005"/>
    <cellStyle name="Normal 3 17 2" xfId="3066"/>
    <cellStyle name="Normal 3 18" xfId="2006"/>
    <cellStyle name="Normal 3 18 2" xfId="3067"/>
    <cellStyle name="Normal 3 19" xfId="2007"/>
    <cellStyle name="Normal 3 19 2" xfId="3068"/>
    <cellStyle name="Normal 3 2" xfId="276"/>
    <cellStyle name="Normal 3 2 2" xfId="3069"/>
    <cellStyle name="Normal 3 2 3" xfId="3292"/>
    <cellStyle name="Normal 3 20" xfId="2008"/>
    <cellStyle name="Normal 3 20 2" xfId="3070"/>
    <cellStyle name="Normal 3 21" xfId="2009"/>
    <cellStyle name="Normal 3 21 2" xfId="3071"/>
    <cellStyle name="Normal 3 22" xfId="2010"/>
    <cellStyle name="Normal 3 22 2" xfId="3072"/>
    <cellStyle name="Normal 3 23" xfId="2011"/>
    <cellStyle name="Normal 3 23 2" xfId="3073"/>
    <cellStyle name="Normal 3 24" xfId="2012"/>
    <cellStyle name="Normal 3 24 2" xfId="3074"/>
    <cellStyle name="Normal 3 25" xfId="3075"/>
    <cellStyle name="Normal 3 26" xfId="3283"/>
    <cellStyle name="Normal 3 27" xfId="3296"/>
    <cellStyle name="Normal 3 3" xfId="279"/>
    <cellStyle name="Normal 3 3 2" xfId="3076"/>
    <cellStyle name="Normal 3 4" xfId="465"/>
    <cellStyle name="Normal 3 4 2" xfId="3077"/>
    <cellStyle name="Normal 3 5" xfId="277"/>
    <cellStyle name="Normal 3 5 2" xfId="3078"/>
    <cellStyle name="Normal 3 6" xfId="684"/>
    <cellStyle name="Normal 3 6 2" xfId="3079"/>
    <cellStyle name="Normal 3 7" xfId="278"/>
    <cellStyle name="Normal 3 7 2" xfId="3080"/>
    <cellStyle name="Normal 3 8" xfId="290"/>
    <cellStyle name="Normal 3 8 2" xfId="3081"/>
    <cellStyle name="Normal 3 9" xfId="1306"/>
    <cellStyle name="Normal 3 9 2" xfId="3082"/>
    <cellStyle name="Normal 30" xfId="56"/>
    <cellStyle name="Normal 30 10" xfId="2039"/>
    <cellStyle name="Normal 30 11" xfId="3083"/>
    <cellStyle name="Normal 30 2" xfId="311"/>
    <cellStyle name="Normal 30 3" xfId="495"/>
    <cellStyle name="Normal 30 4" xfId="705"/>
    <cellStyle name="Normal 30 5" xfId="914"/>
    <cellStyle name="Normal 30 6" xfId="1123"/>
    <cellStyle name="Normal 30 7" xfId="1329"/>
    <cellStyle name="Normal 30 8" xfId="1536"/>
    <cellStyle name="Normal 30 9" xfId="1738"/>
    <cellStyle name="Normal 31" xfId="57"/>
    <cellStyle name="Normal 31 10" xfId="2040"/>
    <cellStyle name="Normal 31 11" xfId="3084"/>
    <cellStyle name="Normal 31 2" xfId="312"/>
    <cellStyle name="Normal 31 3" xfId="496"/>
    <cellStyle name="Normal 31 4" xfId="706"/>
    <cellStyle name="Normal 31 5" xfId="915"/>
    <cellStyle name="Normal 31 6" xfId="1124"/>
    <cellStyle name="Normal 31 7" xfId="1330"/>
    <cellStyle name="Normal 31 8" xfId="1537"/>
    <cellStyle name="Normal 31 9" xfId="1739"/>
    <cellStyle name="Normal 32" xfId="58"/>
    <cellStyle name="Normal 32 10" xfId="2041"/>
    <cellStyle name="Normal 32 11" xfId="3085"/>
    <cellStyle name="Normal 32 2" xfId="313"/>
    <cellStyle name="Normal 32 3" xfId="497"/>
    <cellStyle name="Normal 32 4" xfId="707"/>
    <cellStyle name="Normal 32 5" xfId="916"/>
    <cellStyle name="Normal 32 6" xfId="1125"/>
    <cellStyle name="Normal 32 7" xfId="1331"/>
    <cellStyle name="Normal 32 8" xfId="1538"/>
    <cellStyle name="Normal 32 9" xfId="1740"/>
    <cellStyle name="Normal 33" xfId="59"/>
    <cellStyle name="Normal 33 10" xfId="2042"/>
    <cellStyle name="Normal 33 11" xfId="3086"/>
    <cellStyle name="Normal 33 2" xfId="314"/>
    <cellStyle name="Normal 33 3" xfId="498"/>
    <cellStyle name="Normal 33 4" xfId="708"/>
    <cellStyle name="Normal 33 5" xfId="917"/>
    <cellStyle name="Normal 33 6" xfId="1126"/>
    <cellStyle name="Normal 33 7" xfId="1332"/>
    <cellStyle name="Normal 33 8" xfId="1539"/>
    <cellStyle name="Normal 33 9" xfId="1741"/>
    <cellStyle name="Normal 34" xfId="60"/>
    <cellStyle name="Normal 34 10" xfId="2043"/>
    <cellStyle name="Normal 34 11" xfId="3087"/>
    <cellStyle name="Normal 34 2" xfId="315"/>
    <cellStyle name="Normal 34 3" xfId="499"/>
    <cellStyle name="Normal 34 4" xfId="709"/>
    <cellStyle name="Normal 34 5" xfId="918"/>
    <cellStyle name="Normal 34 6" xfId="1127"/>
    <cellStyle name="Normal 34 7" xfId="1333"/>
    <cellStyle name="Normal 34 8" xfId="1540"/>
    <cellStyle name="Normal 34 9" xfId="1742"/>
    <cellStyle name="Normal 35" xfId="2013"/>
    <cellStyle name="Normal 35 2" xfId="3088"/>
    <cellStyle name="Normal 36" xfId="61"/>
    <cellStyle name="Normal 36 10" xfId="2044"/>
    <cellStyle name="Normal 36 11" xfId="3089"/>
    <cellStyle name="Normal 36 2" xfId="316"/>
    <cellStyle name="Normal 36 3" xfId="500"/>
    <cellStyle name="Normal 36 4" xfId="710"/>
    <cellStyle name="Normal 36 5" xfId="919"/>
    <cellStyle name="Normal 36 6" xfId="1128"/>
    <cellStyle name="Normal 36 7" xfId="1334"/>
    <cellStyle name="Normal 36 8" xfId="1541"/>
    <cellStyle name="Normal 36 9" xfId="1743"/>
    <cellStyle name="Normal 37" xfId="62"/>
    <cellStyle name="Normal 37 10" xfId="2045"/>
    <cellStyle name="Normal 37 11" xfId="3090"/>
    <cellStyle name="Normal 37 2" xfId="317"/>
    <cellStyle name="Normal 37 3" xfId="501"/>
    <cellStyle name="Normal 37 4" xfId="711"/>
    <cellStyle name="Normal 37 5" xfId="920"/>
    <cellStyle name="Normal 37 6" xfId="1129"/>
    <cellStyle name="Normal 37 7" xfId="1335"/>
    <cellStyle name="Normal 37 8" xfId="1542"/>
    <cellStyle name="Normal 37 9" xfId="1744"/>
    <cellStyle name="Normal 38" xfId="63"/>
    <cellStyle name="Normal 38 10" xfId="2046"/>
    <cellStyle name="Normal 38 11" xfId="3091"/>
    <cellStyle name="Normal 38 2" xfId="318"/>
    <cellStyle name="Normal 38 3" xfId="502"/>
    <cellStyle name="Normal 38 4" xfId="712"/>
    <cellStyle name="Normal 38 5" xfId="921"/>
    <cellStyle name="Normal 38 6" xfId="1130"/>
    <cellStyle name="Normal 38 7" xfId="1336"/>
    <cellStyle name="Normal 38 8" xfId="1543"/>
    <cellStyle name="Normal 38 9" xfId="1745"/>
    <cellStyle name="Normal 39" xfId="64"/>
    <cellStyle name="Normal 39 10" xfId="2047"/>
    <cellStyle name="Normal 39 11" xfId="3092"/>
    <cellStyle name="Normal 39 2" xfId="319"/>
    <cellStyle name="Normal 39 3" xfId="503"/>
    <cellStyle name="Normal 39 4" xfId="713"/>
    <cellStyle name="Normal 39 5" xfId="922"/>
    <cellStyle name="Normal 39 6" xfId="1131"/>
    <cellStyle name="Normal 39 7" xfId="1337"/>
    <cellStyle name="Normal 39 8" xfId="1544"/>
    <cellStyle name="Normal 39 9" xfId="1746"/>
    <cellStyle name="Normal 4" xfId="18"/>
    <cellStyle name="Normal 4 2" xfId="99"/>
    <cellStyle name="Normal 4 2 10" xfId="2082"/>
    <cellStyle name="Normal 4 2 10 2" xfId="2590"/>
    <cellStyle name="Normal 4 2 10 3" xfId="2977"/>
    <cellStyle name="Normal 4 2 11" xfId="2244"/>
    <cellStyle name="Normal 4 2 12" xfId="2631"/>
    <cellStyle name="Normal 4 2 2" xfId="251"/>
    <cellStyle name="Normal 4 2 2 2" xfId="2281"/>
    <cellStyle name="Normal 4 2 2 3" xfId="2668"/>
    <cellStyle name="Normal 4 2 3" xfId="538"/>
    <cellStyle name="Normal 4 2 3 2" xfId="2328"/>
    <cellStyle name="Normal 4 2 3 3" xfId="2715"/>
    <cellStyle name="Normal 4 2 4" xfId="748"/>
    <cellStyle name="Normal 4 2 4 2" xfId="2363"/>
    <cellStyle name="Normal 4 2 4 3" xfId="2750"/>
    <cellStyle name="Normal 4 2 5" xfId="957"/>
    <cellStyle name="Normal 4 2 5 2" xfId="2398"/>
    <cellStyle name="Normal 4 2 5 3" xfId="2785"/>
    <cellStyle name="Normal 4 2 6" xfId="1166"/>
    <cellStyle name="Normal 4 2 6 2" xfId="2433"/>
    <cellStyle name="Normal 4 2 6 3" xfId="2820"/>
    <cellStyle name="Normal 4 2 7" xfId="1372"/>
    <cellStyle name="Normal 4 2 7 2" xfId="2464"/>
    <cellStyle name="Normal 4 2 7 3" xfId="2851"/>
    <cellStyle name="Normal 4 2 8" xfId="1579"/>
    <cellStyle name="Normal 4 2 8 2" xfId="2497"/>
    <cellStyle name="Normal 4 2 8 3" xfId="2884"/>
    <cellStyle name="Normal 4 2 9" xfId="1781"/>
    <cellStyle name="Normal 4 2 9 2" xfId="2526"/>
    <cellStyle name="Normal 4 2 9 3" xfId="2913"/>
    <cellStyle name="Normal 4 3" xfId="218"/>
    <cellStyle name="Normal 4 3 10" xfId="2200"/>
    <cellStyle name="Normal 4 3 10 2" xfId="2594"/>
    <cellStyle name="Normal 4 3 10 3" xfId="2981"/>
    <cellStyle name="Normal 4 3 11" xfId="2248"/>
    <cellStyle name="Normal 4 3 12" xfId="2635"/>
    <cellStyle name="Normal 4 3 2" xfId="255"/>
    <cellStyle name="Normal 4 3 2 2" xfId="2285"/>
    <cellStyle name="Normal 4 3 2 3" xfId="2672"/>
    <cellStyle name="Normal 4 3 3" xfId="657"/>
    <cellStyle name="Normal 4 3 3 2" xfId="2333"/>
    <cellStyle name="Normal 4 3 3 3" xfId="2720"/>
    <cellStyle name="Normal 4 3 4" xfId="867"/>
    <cellStyle name="Normal 4 3 4 2" xfId="2368"/>
    <cellStyle name="Normal 4 3 4 3" xfId="2755"/>
    <cellStyle name="Normal 4 3 5" xfId="1075"/>
    <cellStyle name="Normal 4 3 5 2" xfId="2402"/>
    <cellStyle name="Normal 4 3 5 3" xfId="2789"/>
    <cellStyle name="Normal 4 3 6" xfId="1285"/>
    <cellStyle name="Normal 4 3 6 2" xfId="2438"/>
    <cellStyle name="Normal 4 3 6 3" xfId="2825"/>
    <cellStyle name="Normal 4 3 7" xfId="1490"/>
    <cellStyle name="Normal 4 3 7 2" xfId="2468"/>
    <cellStyle name="Normal 4 3 7 3" xfId="2855"/>
    <cellStyle name="Normal 4 3 8" xfId="1697"/>
    <cellStyle name="Normal 4 3 8 2" xfId="2501"/>
    <cellStyle name="Normal 4 3 8 3" xfId="2888"/>
    <cellStyle name="Normal 4 3 9" xfId="1899"/>
    <cellStyle name="Normal 4 3 9 2" xfId="2530"/>
    <cellStyle name="Normal 4 3 9 3" xfId="2917"/>
    <cellStyle name="Normal 4 4" xfId="222"/>
    <cellStyle name="Normal 4 4 10" xfId="2204"/>
    <cellStyle name="Normal 4 4 10 2" xfId="2598"/>
    <cellStyle name="Normal 4 4 10 3" xfId="2985"/>
    <cellStyle name="Normal 4 4 11" xfId="2252"/>
    <cellStyle name="Normal 4 4 12" xfId="2639"/>
    <cellStyle name="Normal 4 4 2" xfId="259"/>
    <cellStyle name="Normal 4 4 2 2" xfId="2289"/>
    <cellStyle name="Normal 4 4 2 3" xfId="2676"/>
    <cellStyle name="Normal 4 4 3" xfId="661"/>
    <cellStyle name="Normal 4 4 3 2" xfId="2337"/>
    <cellStyle name="Normal 4 4 3 3" xfId="2724"/>
    <cellStyle name="Normal 4 4 4" xfId="871"/>
    <cellStyle name="Normal 4 4 4 2" xfId="2372"/>
    <cellStyle name="Normal 4 4 4 3" xfId="2759"/>
    <cellStyle name="Normal 4 4 5" xfId="1079"/>
    <cellStyle name="Normal 4 4 5 2" xfId="2406"/>
    <cellStyle name="Normal 4 4 5 3" xfId="2793"/>
    <cellStyle name="Normal 4 4 6" xfId="1289"/>
    <cellStyle name="Normal 4 4 6 2" xfId="2442"/>
    <cellStyle name="Normal 4 4 6 3" xfId="2829"/>
    <cellStyle name="Normal 4 4 7" xfId="1494"/>
    <cellStyle name="Normal 4 4 7 2" xfId="2472"/>
    <cellStyle name="Normal 4 4 7 3" xfId="2859"/>
    <cellStyle name="Normal 4 4 8" xfId="1701"/>
    <cellStyle name="Normal 4 4 8 2" xfId="2505"/>
    <cellStyle name="Normal 4 4 8 3" xfId="2892"/>
    <cellStyle name="Normal 4 4 9" xfId="1903"/>
    <cellStyle name="Normal 4 4 9 2" xfId="2534"/>
    <cellStyle name="Normal 4 4 9 3" xfId="2921"/>
    <cellStyle name="Normal 4 5" xfId="226"/>
    <cellStyle name="Normal 4 5 10" xfId="2208"/>
    <cellStyle name="Normal 4 5 10 2" xfId="2602"/>
    <cellStyle name="Normal 4 5 10 3" xfId="2989"/>
    <cellStyle name="Normal 4 5 11" xfId="2256"/>
    <cellStyle name="Normal 4 5 12" xfId="2643"/>
    <cellStyle name="Normal 4 5 2" xfId="263"/>
    <cellStyle name="Normal 4 5 2 2" xfId="2293"/>
    <cellStyle name="Normal 4 5 2 3" xfId="2680"/>
    <cellStyle name="Normal 4 5 3" xfId="665"/>
    <cellStyle name="Normal 4 5 3 2" xfId="2341"/>
    <cellStyle name="Normal 4 5 3 3" xfId="2728"/>
    <cellStyle name="Normal 4 5 4" xfId="875"/>
    <cellStyle name="Normal 4 5 4 2" xfId="2376"/>
    <cellStyle name="Normal 4 5 4 3" xfId="2763"/>
    <cellStyle name="Normal 4 5 5" xfId="1083"/>
    <cellStyle name="Normal 4 5 5 2" xfId="2410"/>
    <cellStyle name="Normal 4 5 5 3" xfId="2797"/>
    <cellStyle name="Normal 4 5 6" xfId="1293"/>
    <cellStyle name="Normal 4 5 6 2" xfId="2446"/>
    <cellStyle name="Normal 4 5 6 3" xfId="2833"/>
    <cellStyle name="Normal 4 5 7" xfId="1498"/>
    <cellStyle name="Normal 4 5 7 2" xfId="2476"/>
    <cellStyle name="Normal 4 5 7 3" xfId="2863"/>
    <cellStyle name="Normal 4 5 8" xfId="1705"/>
    <cellStyle name="Normal 4 5 8 2" xfId="2509"/>
    <cellStyle name="Normal 4 5 8 3" xfId="2896"/>
    <cellStyle name="Normal 4 5 9" xfId="1907"/>
    <cellStyle name="Normal 4 5 9 2" xfId="2538"/>
    <cellStyle name="Normal 4 5 9 3" xfId="2925"/>
    <cellStyle name="Normal 4 6" xfId="227"/>
    <cellStyle name="Normal 4 6 10" xfId="2209"/>
    <cellStyle name="Normal 4 6 10 2" xfId="2603"/>
    <cellStyle name="Normal 4 6 10 3" xfId="2990"/>
    <cellStyle name="Normal 4 6 11" xfId="2257"/>
    <cellStyle name="Normal 4 6 12" xfId="2644"/>
    <cellStyle name="Normal 4 6 2" xfId="264"/>
    <cellStyle name="Normal 4 6 2 2" xfId="2294"/>
    <cellStyle name="Normal 4 6 2 3" xfId="2681"/>
    <cellStyle name="Normal 4 6 3" xfId="666"/>
    <cellStyle name="Normal 4 6 3 2" xfId="2342"/>
    <cellStyle name="Normal 4 6 3 3" xfId="2729"/>
    <cellStyle name="Normal 4 6 4" xfId="876"/>
    <cellStyle name="Normal 4 6 4 2" xfId="2377"/>
    <cellStyle name="Normal 4 6 4 3" xfId="2764"/>
    <cellStyle name="Normal 4 6 5" xfId="1084"/>
    <cellStyle name="Normal 4 6 5 2" xfId="2411"/>
    <cellStyle name="Normal 4 6 5 3" xfId="2798"/>
    <cellStyle name="Normal 4 6 6" xfId="1294"/>
    <cellStyle name="Normal 4 6 6 2" xfId="2447"/>
    <cellStyle name="Normal 4 6 6 3" xfId="2834"/>
    <cellStyle name="Normal 4 6 7" xfId="1499"/>
    <cellStyle name="Normal 4 6 7 2" xfId="2477"/>
    <cellStyle name="Normal 4 6 7 3" xfId="2864"/>
    <cellStyle name="Normal 4 6 8" xfId="1706"/>
    <cellStyle name="Normal 4 6 8 2" xfId="2510"/>
    <cellStyle name="Normal 4 6 8 3" xfId="2897"/>
    <cellStyle name="Normal 4 6 9" xfId="1908"/>
    <cellStyle name="Normal 4 6 9 2" xfId="2539"/>
    <cellStyle name="Normal 4 6 9 3" xfId="2926"/>
    <cellStyle name="Normal 4 7" xfId="231"/>
    <cellStyle name="Normal 4 7 10" xfId="2213"/>
    <cellStyle name="Normal 4 7 10 2" xfId="2607"/>
    <cellStyle name="Normal 4 7 10 3" xfId="2994"/>
    <cellStyle name="Normal 4 7 11" xfId="2261"/>
    <cellStyle name="Normal 4 7 12" xfId="2648"/>
    <cellStyle name="Normal 4 7 2" xfId="268"/>
    <cellStyle name="Normal 4 7 2 2" xfId="2298"/>
    <cellStyle name="Normal 4 7 2 3" xfId="2685"/>
    <cellStyle name="Normal 4 7 3" xfId="670"/>
    <cellStyle name="Normal 4 7 3 2" xfId="2346"/>
    <cellStyle name="Normal 4 7 3 3" xfId="2733"/>
    <cellStyle name="Normal 4 7 4" xfId="880"/>
    <cellStyle name="Normal 4 7 4 2" xfId="2381"/>
    <cellStyle name="Normal 4 7 4 3" xfId="2768"/>
    <cellStyle name="Normal 4 7 5" xfId="1088"/>
    <cellStyle name="Normal 4 7 5 2" xfId="2415"/>
    <cellStyle name="Normal 4 7 5 3" xfId="2802"/>
    <cellStyle name="Normal 4 7 6" xfId="1298"/>
    <cellStyle name="Normal 4 7 6 2" xfId="2451"/>
    <cellStyle name="Normal 4 7 6 3" xfId="2838"/>
    <cellStyle name="Normal 4 7 7" xfId="1503"/>
    <cellStyle name="Normal 4 7 7 2" xfId="2481"/>
    <cellStyle name="Normal 4 7 7 3" xfId="2868"/>
    <cellStyle name="Normal 4 7 8" xfId="1710"/>
    <cellStyle name="Normal 4 7 8 2" xfId="2514"/>
    <cellStyle name="Normal 4 7 8 3" xfId="2901"/>
    <cellStyle name="Normal 4 7 9" xfId="1912"/>
    <cellStyle name="Normal 4 7 9 2" xfId="2543"/>
    <cellStyle name="Normal 4 7 9 3" xfId="2930"/>
    <cellStyle name="Normal 4 8" xfId="235"/>
    <cellStyle name="Normal 4 8 10" xfId="2217"/>
    <cellStyle name="Normal 4 8 10 2" xfId="2611"/>
    <cellStyle name="Normal 4 8 10 3" xfId="2998"/>
    <cellStyle name="Normal 4 8 11" xfId="2265"/>
    <cellStyle name="Normal 4 8 12" xfId="2652"/>
    <cellStyle name="Normal 4 8 2" xfId="272"/>
    <cellStyle name="Normal 4 8 2 2" xfId="2302"/>
    <cellStyle name="Normal 4 8 2 3" xfId="2689"/>
    <cellStyle name="Normal 4 8 3" xfId="674"/>
    <cellStyle name="Normal 4 8 3 2" xfId="2350"/>
    <cellStyle name="Normal 4 8 3 3" xfId="2737"/>
    <cellStyle name="Normal 4 8 4" xfId="884"/>
    <cellStyle name="Normal 4 8 4 2" xfId="2385"/>
    <cellStyle name="Normal 4 8 4 3" xfId="2772"/>
    <cellStyle name="Normal 4 8 5" xfId="1092"/>
    <cellStyle name="Normal 4 8 5 2" xfId="2419"/>
    <cellStyle name="Normal 4 8 5 3" xfId="2806"/>
    <cellStyle name="Normal 4 8 6" xfId="1302"/>
    <cellStyle name="Normal 4 8 6 2" xfId="2455"/>
    <cellStyle name="Normal 4 8 6 3" xfId="2842"/>
    <cellStyle name="Normal 4 8 7" xfId="1507"/>
    <cellStyle name="Normal 4 8 7 2" xfId="2485"/>
    <cellStyle name="Normal 4 8 7 3" xfId="2872"/>
    <cellStyle name="Normal 4 8 8" xfId="1714"/>
    <cellStyle name="Normal 4 8 8 2" xfId="2518"/>
    <cellStyle name="Normal 4 8 8 3" xfId="2905"/>
    <cellStyle name="Normal 4 8 9" xfId="1916"/>
    <cellStyle name="Normal 4 8 9 2" xfId="2547"/>
    <cellStyle name="Normal 4 8 9 3" xfId="2934"/>
    <cellStyle name="Normal 40" xfId="65"/>
    <cellStyle name="Normal 40 10" xfId="2048"/>
    <cellStyle name="Normal 40 11" xfId="3093"/>
    <cellStyle name="Normal 40 2" xfId="320"/>
    <cellStyle name="Normal 40 3" xfId="504"/>
    <cellStyle name="Normal 40 4" xfId="714"/>
    <cellStyle name="Normal 40 5" xfId="923"/>
    <cellStyle name="Normal 40 6" xfId="1132"/>
    <cellStyle name="Normal 40 7" xfId="1338"/>
    <cellStyle name="Normal 40 8" xfId="1545"/>
    <cellStyle name="Normal 40 9" xfId="1747"/>
    <cellStyle name="Normal 41" xfId="20"/>
    <cellStyle name="Normal 42" xfId="66"/>
    <cellStyle name="Normal 42 10" xfId="2049"/>
    <cellStyle name="Normal 42 11" xfId="3094"/>
    <cellStyle name="Normal 42 2" xfId="321"/>
    <cellStyle name="Normal 42 3" xfId="505"/>
    <cellStyle name="Normal 42 4" xfId="715"/>
    <cellStyle name="Normal 42 5" xfId="924"/>
    <cellStyle name="Normal 42 6" xfId="1133"/>
    <cellStyle name="Normal 42 7" xfId="1339"/>
    <cellStyle name="Normal 42 8" xfId="1546"/>
    <cellStyle name="Normal 42 9" xfId="1748"/>
    <cellStyle name="Normal 43" xfId="67"/>
    <cellStyle name="Normal 43 10" xfId="2050"/>
    <cellStyle name="Normal 43 11" xfId="3095"/>
    <cellStyle name="Normal 43 2" xfId="322"/>
    <cellStyle name="Normal 43 3" xfId="506"/>
    <cellStyle name="Normal 43 4" xfId="716"/>
    <cellStyle name="Normal 43 5" xfId="925"/>
    <cellStyle name="Normal 43 6" xfId="1134"/>
    <cellStyle name="Normal 43 7" xfId="1340"/>
    <cellStyle name="Normal 43 8" xfId="1547"/>
    <cellStyle name="Normal 43 9" xfId="1749"/>
    <cellStyle name="Normal 44" xfId="68"/>
    <cellStyle name="Normal 44 10" xfId="2051"/>
    <cellStyle name="Normal 44 11" xfId="3096"/>
    <cellStyle name="Normal 44 2" xfId="323"/>
    <cellStyle name="Normal 44 3" xfId="507"/>
    <cellStyle name="Normal 44 4" xfId="717"/>
    <cellStyle name="Normal 44 5" xfId="926"/>
    <cellStyle name="Normal 44 6" xfId="1135"/>
    <cellStyle name="Normal 44 7" xfId="1341"/>
    <cellStyle name="Normal 44 8" xfId="1548"/>
    <cellStyle name="Normal 44 9" xfId="1750"/>
    <cellStyle name="Normal 45" xfId="69"/>
    <cellStyle name="Normal 45 10" xfId="2052"/>
    <cellStyle name="Normal 45 11" xfId="3097"/>
    <cellStyle name="Normal 45 2" xfId="324"/>
    <cellStyle name="Normal 45 3" xfId="508"/>
    <cellStyle name="Normal 45 4" xfId="718"/>
    <cellStyle name="Normal 45 5" xfId="927"/>
    <cellStyle name="Normal 45 6" xfId="1136"/>
    <cellStyle name="Normal 45 7" xfId="1342"/>
    <cellStyle name="Normal 45 8" xfId="1549"/>
    <cellStyle name="Normal 45 9" xfId="1751"/>
    <cellStyle name="Normal 46" xfId="70"/>
    <cellStyle name="Normal 46 10" xfId="2053"/>
    <cellStyle name="Normal 46 11" xfId="3098"/>
    <cellStyle name="Normal 46 2" xfId="325"/>
    <cellStyle name="Normal 46 3" xfId="509"/>
    <cellStyle name="Normal 46 4" xfId="719"/>
    <cellStyle name="Normal 46 5" xfId="928"/>
    <cellStyle name="Normal 46 6" xfId="1137"/>
    <cellStyle name="Normal 46 7" xfId="1343"/>
    <cellStyle name="Normal 46 8" xfId="1550"/>
    <cellStyle name="Normal 46 9" xfId="1752"/>
    <cellStyle name="Normal 47" xfId="71"/>
    <cellStyle name="Normal 47 10" xfId="2054"/>
    <cellStyle name="Normal 47 11" xfId="3099"/>
    <cellStyle name="Normal 47 2" xfId="326"/>
    <cellStyle name="Normal 47 3" xfId="510"/>
    <cellStyle name="Normal 47 4" xfId="720"/>
    <cellStyle name="Normal 47 5" xfId="929"/>
    <cellStyle name="Normal 47 6" xfId="1138"/>
    <cellStyle name="Normal 47 7" xfId="1344"/>
    <cellStyle name="Normal 47 8" xfId="1551"/>
    <cellStyle name="Normal 47 9" xfId="1753"/>
    <cellStyle name="Normal 48" xfId="21"/>
    <cellStyle name="Normal 49" xfId="72"/>
    <cellStyle name="Normal 49 10" xfId="2055"/>
    <cellStyle name="Normal 49 11" xfId="3100"/>
    <cellStyle name="Normal 49 2" xfId="327"/>
    <cellStyle name="Normal 49 3" xfId="511"/>
    <cellStyle name="Normal 49 4" xfId="721"/>
    <cellStyle name="Normal 49 5" xfId="930"/>
    <cellStyle name="Normal 49 6" xfId="1139"/>
    <cellStyle name="Normal 49 7" xfId="1345"/>
    <cellStyle name="Normal 49 8" xfId="1552"/>
    <cellStyle name="Normal 49 9" xfId="1754"/>
    <cellStyle name="Normal 5" xfId="6"/>
    <cellStyle name="Normal 5 10" xfId="2615"/>
    <cellStyle name="Normal 5 11" xfId="3002"/>
    <cellStyle name="Normal 5 2" xfId="96"/>
    <cellStyle name="Normal 5 2 10" xfId="2079"/>
    <cellStyle name="Normal 5 2 10 2" xfId="2587"/>
    <cellStyle name="Normal 5 2 10 3" xfId="2974"/>
    <cellStyle name="Normal 5 2 11" xfId="2241"/>
    <cellStyle name="Normal 5 2 12" xfId="2628"/>
    <cellStyle name="Normal 5 2 2" xfId="248"/>
    <cellStyle name="Normal 5 2 2 2" xfId="2278"/>
    <cellStyle name="Normal 5 2 2 3" xfId="2665"/>
    <cellStyle name="Normal 5 2 3" xfId="535"/>
    <cellStyle name="Normal 5 2 3 2" xfId="2325"/>
    <cellStyle name="Normal 5 2 3 3" xfId="2712"/>
    <cellStyle name="Normal 5 2 4" xfId="745"/>
    <cellStyle name="Normal 5 2 4 2" xfId="2360"/>
    <cellStyle name="Normal 5 2 4 3" xfId="2747"/>
    <cellStyle name="Normal 5 2 5" xfId="954"/>
    <cellStyle name="Normal 5 2 5 2" xfId="2395"/>
    <cellStyle name="Normal 5 2 5 3" xfId="2782"/>
    <cellStyle name="Normal 5 2 6" xfId="1163"/>
    <cellStyle name="Normal 5 2 6 2" xfId="2430"/>
    <cellStyle name="Normal 5 2 6 3" xfId="2817"/>
    <cellStyle name="Normal 5 2 7" xfId="1369"/>
    <cellStyle name="Normal 5 2 7 2" xfId="2461"/>
    <cellStyle name="Normal 5 2 7 3" xfId="2848"/>
    <cellStyle name="Normal 5 2 8" xfId="1576"/>
    <cellStyle name="Normal 5 2 8 2" xfId="2494"/>
    <cellStyle name="Normal 5 2 8 3" xfId="2881"/>
    <cellStyle name="Normal 5 2 9" xfId="1778"/>
    <cellStyle name="Normal 5 2 9 2" xfId="2523"/>
    <cellStyle name="Normal 5 2 9 3" xfId="2910"/>
    <cellStyle name="Normal 5 3" xfId="215"/>
    <cellStyle name="Normal 5 3 10" xfId="2197"/>
    <cellStyle name="Normal 5 3 10 2" xfId="2591"/>
    <cellStyle name="Normal 5 3 10 3" xfId="2978"/>
    <cellStyle name="Normal 5 3 11" xfId="2245"/>
    <cellStyle name="Normal 5 3 12" xfId="2632"/>
    <cellStyle name="Normal 5 3 2" xfId="252"/>
    <cellStyle name="Normal 5 3 2 2" xfId="2282"/>
    <cellStyle name="Normal 5 3 2 3" xfId="2669"/>
    <cellStyle name="Normal 5 3 3" xfId="654"/>
    <cellStyle name="Normal 5 3 3 2" xfId="2330"/>
    <cellStyle name="Normal 5 3 3 3" xfId="2717"/>
    <cellStyle name="Normal 5 3 4" xfId="864"/>
    <cellStyle name="Normal 5 3 4 2" xfId="2365"/>
    <cellStyle name="Normal 5 3 4 3" xfId="2752"/>
    <cellStyle name="Normal 5 3 5" xfId="1072"/>
    <cellStyle name="Normal 5 3 5 2" xfId="2399"/>
    <cellStyle name="Normal 5 3 5 3" xfId="2786"/>
    <cellStyle name="Normal 5 3 6" xfId="1282"/>
    <cellStyle name="Normal 5 3 6 2" xfId="2435"/>
    <cellStyle name="Normal 5 3 6 3" xfId="2822"/>
    <cellStyle name="Normal 5 3 7" xfId="1487"/>
    <cellStyle name="Normal 5 3 7 2" xfId="2465"/>
    <cellStyle name="Normal 5 3 7 3" xfId="2852"/>
    <cellStyle name="Normal 5 3 8" xfId="1694"/>
    <cellStyle name="Normal 5 3 8 2" xfId="2498"/>
    <cellStyle name="Normal 5 3 8 3" xfId="2885"/>
    <cellStyle name="Normal 5 3 9" xfId="1896"/>
    <cellStyle name="Normal 5 3 9 2" xfId="2527"/>
    <cellStyle name="Normal 5 3 9 3" xfId="2914"/>
    <cellStyle name="Normal 5 4" xfId="219"/>
    <cellStyle name="Normal 5 4 10" xfId="2201"/>
    <cellStyle name="Normal 5 4 10 2" xfId="2595"/>
    <cellStyle name="Normal 5 4 10 3" xfId="2982"/>
    <cellStyle name="Normal 5 4 11" xfId="2249"/>
    <cellStyle name="Normal 5 4 12" xfId="2636"/>
    <cellStyle name="Normal 5 4 2" xfId="256"/>
    <cellStyle name="Normal 5 4 2 2" xfId="2286"/>
    <cellStyle name="Normal 5 4 2 3" xfId="2673"/>
    <cellStyle name="Normal 5 4 3" xfId="658"/>
    <cellStyle name="Normal 5 4 3 2" xfId="2334"/>
    <cellStyle name="Normal 5 4 3 3" xfId="2721"/>
    <cellStyle name="Normal 5 4 4" xfId="868"/>
    <cellStyle name="Normal 5 4 4 2" xfId="2369"/>
    <cellStyle name="Normal 5 4 4 3" xfId="2756"/>
    <cellStyle name="Normal 5 4 5" xfId="1076"/>
    <cellStyle name="Normal 5 4 5 2" xfId="2403"/>
    <cellStyle name="Normal 5 4 5 3" xfId="2790"/>
    <cellStyle name="Normal 5 4 6" xfId="1286"/>
    <cellStyle name="Normal 5 4 6 2" xfId="2439"/>
    <cellStyle name="Normal 5 4 6 3" xfId="2826"/>
    <cellStyle name="Normal 5 4 7" xfId="1491"/>
    <cellStyle name="Normal 5 4 7 2" xfId="2469"/>
    <cellStyle name="Normal 5 4 7 3" xfId="2856"/>
    <cellStyle name="Normal 5 4 8" xfId="1698"/>
    <cellStyle name="Normal 5 4 8 2" xfId="2502"/>
    <cellStyle name="Normal 5 4 8 3" xfId="2889"/>
    <cellStyle name="Normal 5 4 9" xfId="1900"/>
    <cellStyle name="Normal 5 4 9 2" xfId="2531"/>
    <cellStyle name="Normal 5 4 9 3" xfId="2918"/>
    <cellStyle name="Normal 5 5" xfId="223"/>
    <cellStyle name="Normal 5 5 10" xfId="2205"/>
    <cellStyle name="Normal 5 5 10 2" xfId="2599"/>
    <cellStyle name="Normal 5 5 10 3" xfId="2986"/>
    <cellStyle name="Normal 5 5 11" xfId="2253"/>
    <cellStyle name="Normal 5 5 12" xfId="2640"/>
    <cellStyle name="Normal 5 5 2" xfId="260"/>
    <cellStyle name="Normal 5 5 2 2" xfId="2290"/>
    <cellStyle name="Normal 5 5 2 3" xfId="2677"/>
    <cellStyle name="Normal 5 5 3" xfId="662"/>
    <cellStyle name="Normal 5 5 3 2" xfId="2338"/>
    <cellStyle name="Normal 5 5 3 3" xfId="2725"/>
    <cellStyle name="Normal 5 5 4" xfId="872"/>
    <cellStyle name="Normal 5 5 4 2" xfId="2373"/>
    <cellStyle name="Normal 5 5 4 3" xfId="2760"/>
    <cellStyle name="Normal 5 5 5" xfId="1080"/>
    <cellStyle name="Normal 5 5 5 2" xfId="2407"/>
    <cellStyle name="Normal 5 5 5 3" xfId="2794"/>
    <cellStyle name="Normal 5 5 6" xfId="1290"/>
    <cellStyle name="Normal 5 5 6 2" xfId="2443"/>
    <cellStyle name="Normal 5 5 6 3" xfId="2830"/>
    <cellStyle name="Normal 5 5 7" xfId="1495"/>
    <cellStyle name="Normal 5 5 7 2" xfId="2473"/>
    <cellStyle name="Normal 5 5 7 3" xfId="2860"/>
    <cellStyle name="Normal 5 5 8" xfId="1702"/>
    <cellStyle name="Normal 5 5 8 2" xfId="2506"/>
    <cellStyle name="Normal 5 5 8 3" xfId="2893"/>
    <cellStyle name="Normal 5 5 9" xfId="1904"/>
    <cellStyle name="Normal 5 5 9 2" xfId="2535"/>
    <cellStyle name="Normal 5 5 9 3" xfId="2922"/>
    <cellStyle name="Normal 5 6" xfId="230"/>
    <cellStyle name="Normal 5 6 10" xfId="2212"/>
    <cellStyle name="Normal 5 6 10 2" xfId="2606"/>
    <cellStyle name="Normal 5 6 10 3" xfId="2993"/>
    <cellStyle name="Normal 5 6 11" xfId="2260"/>
    <cellStyle name="Normal 5 6 12" xfId="2647"/>
    <cellStyle name="Normal 5 6 2" xfId="267"/>
    <cellStyle name="Normal 5 6 2 2" xfId="2297"/>
    <cellStyle name="Normal 5 6 2 3" xfId="2684"/>
    <cellStyle name="Normal 5 6 3" xfId="669"/>
    <cellStyle name="Normal 5 6 3 2" xfId="2345"/>
    <cellStyle name="Normal 5 6 3 3" xfId="2732"/>
    <cellStyle name="Normal 5 6 4" xfId="879"/>
    <cellStyle name="Normal 5 6 4 2" xfId="2380"/>
    <cellStyle name="Normal 5 6 4 3" xfId="2767"/>
    <cellStyle name="Normal 5 6 5" xfId="1087"/>
    <cellStyle name="Normal 5 6 5 2" xfId="2414"/>
    <cellStyle name="Normal 5 6 5 3" xfId="2801"/>
    <cellStyle name="Normal 5 6 6" xfId="1297"/>
    <cellStyle name="Normal 5 6 6 2" xfId="2450"/>
    <cellStyle name="Normal 5 6 6 3" xfId="2837"/>
    <cellStyle name="Normal 5 6 7" xfId="1502"/>
    <cellStyle name="Normal 5 6 7 2" xfId="2480"/>
    <cellStyle name="Normal 5 6 7 3" xfId="2867"/>
    <cellStyle name="Normal 5 6 8" xfId="1709"/>
    <cellStyle name="Normal 5 6 8 2" xfId="2513"/>
    <cellStyle name="Normal 5 6 8 3" xfId="2900"/>
    <cellStyle name="Normal 5 6 9" xfId="1911"/>
    <cellStyle name="Normal 5 6 9 2" xfId="2542"/>
    <cellStyle name="Normal 5 6 9 3" xfId="2929"/>
    <cellStyle name="Normal 5 7" xfId="234"/>
    <cellStyle name="Normal 5 7 10" xfId="2216"/>
    <cellStyle name="Normal 5 7 10 2" xfId="2610"/>
    <cellStyle name="Normal 5 7 10 3" xfId="2997"/>
    <cellStyle name="Normal 5 7 11" xfId="2264"/>
    <cellStyle name="Normal 5 7 12" xfId="2651"/>
    <cellStyle name="Normal 5 7 2" xfId="271"/>
    <cellStyle name="Normal 5 7 2 2" xfId="2301"/>
    <cellStyle name="Normal 5 7 2 3" xfId="2688"/>
    <cellStyle name="Normal 5 7 3" xfId="673"/>
    <cellStyle name="Normal 5 7 3 2" xfId="2349"/>
    <cellStyle name="Normal 5 7 3 3" xfId="2736"/>
    <cellStyle name="Normal 5 7 4" xfId="883"/>
    <cellStyle name="Normal 5 7 4 2" xfId="2384"/>
    <cellStyle name="Normal 5 7 4 3" xfId="2771"/>
    <cellStyle name="Normal 5 7 5" xfId="1091"/>
    <cellStyle name="Normal 5 7 5 2" xfId="2418"/>
    <cellStyle name="Normal 5 7 5 3" xfId="2805"/>
    <cellStyle name="Normal 5 7 6" xfId="1301"/>
    <cellStyle name="Normal 5 7 6 2" xfId="2454"/>
    <cellStyle name="Normal 5 7 6 3" xfId="2841"/>
    <cellStyle name="Normal 5 7 7" xfId="1506"/>
    <cellStyle name="Normal 5 7 7 2" xfId="2484"/>
    <cellStyle name="Normal 5 7 7 3" xfId="2871"/>
    <cellStyle name="Normal 5 7 8" xfId="1713"/>
    <cellStyle name="Normal 5 7 8 2" xfId="2517"/>
    <cellStyle name="Normal 5 7 8 3" xfId="2904"/>
    <cellStyle name="Normal 5 7 9" xfId="1915"/>
    <cellStyle name="Normal 5 7 9 2" xfId="2546"/>
    <cellStyle name="Normal 5 7 9 3" xfId="2933"/>
    <cellStyle name="Normal 5 8" xfId="238"/>
    <cellStyle name="Normal 5 8 10" xfId="2220"/>
    <cellStyle name="Normal 5 8 10 2" xfId="2614"/>
    <cellStyle name="Normal 5 8 10 3" xfId="3001"/>
    <cellStyle name="Normal 5 8 11" xfId="2268"/>
    <cellStyle name="Normal 5 8 12" xfId="2655"/>
    <cellStyle name="Normal 5 8 2" xfId="275"/>
    <cellStyle name="Normal 5 8 2 2" xfId="2305"/>
    <cellStyle name="Normal 5 8 2 3" xfId="2692"/>
    <cellStyle name="Normal 5 8 3" xfId="677"/>
    <cellStyle name="Normal 5 8 3 2" xfId="2353"/>
    <cellStyle name="Normal 5 8 3 3" xfId="2740"/>
    <cellStyle name="Normal 5 8 4" xfId="887"/>
    <cellStyle name="Normal 5 8 4 2" xfId="2388"/>
    <cellStyle name="Normal 5 8 4 3" xfId="2775"/>
    <cellStyle name="Normal 5 8 5" xfId="1095"/>
    <cellStyle name="Normal 5 8 5 2" xfId="2422"/>
    <cellStyle name="Normal 5 8 5 3" xfId="2809"/>
    <cellStyle name="Normal 5 8 6" xfId="1305"/>
    <cellStyle name="Normal 5 8 6 2" xfId="2458"/>
    <cellStyle name="Normal 5 8 6 3" xfId="2845"/>
    <cellStyle name="Normal 5 8 7" xfId="1510"/>
    <cellStyle name="Normal 5 8 7 2" xfId="2488"/>
    <cellStyle name="Normal 5 8 7 3" xfId="2875"/>
    <cellStyle name="Normal 5 8 8" xfId="1717"/>
    <cellStyle name="Normal 5 8 8 2" xfId="2521"/>
    <cellStyle name="Normal 5 8 8 3" xfId="2908"/>
    <cellStyle name="Normal 5 8 9" xfId="1919"/>
    <cellStyle name="Normal 5 8 9 2" xfId="2550"/>
    <cellStyle name="Normal 5 8 9 3" xfId="2937"/>
    <cellStyle name="Normal 5 9" xfId="2229"/>
    <cellStyle name="Normal 50" xfId="22"/>
    <cellStyle name="Normal 51" xfId="23"/>
    <cellStyle name="Normal 52" xfId="24"/>
    <cellStyle name="Normal 53" xfId="25"/>
    <cellStyle name="Normal 54" xfId="73"/>
    <cellStyle name="Normal 54 10" xfId="2056"/>
    <cellStyle name="Normal 54 11" xfId="3101"/>
    <cellStyle name="Normal 54 2" xfId="328"/>
    <cellStyle name="Normal 54 3" xfId="512"/>
    <cellStyle name="Normal 54 4" xfId="722"/>
    <cellStyle name="Normal 54 5" xfId="931"/>
    <cellStyle name="Normal 54 6" xfId="1140"/>
    <cellStyle name="Normal 54 7" xfId="1346"/>
    <cellStyle name="Normal 54 8" xfId="1553"/>
    <cellStyle name="Normal 54 9" xfId="1755"/>
    <cellStyle name="Normal 55" xfId="74"/>
    <cellStyle name="Normal 55 10" xfId="2057"/>
    <cellStyle name="Normal 55 11" xfId="3102"/>
    <cellStyle name="Normal 55 2" xfId="329"/>
    <cellStyle name="Normal 55 3" xfId="513"/>
    <cellStyle name="Normal 55 4" xfId="723"/>
    <cellStyle name="Normal 55 5" xfId="932"/>
    <cellStyle name="Normal 55 6" xfId="1141"/>
    <cellStyle name="Normal 55 7" xfId="1347"/>
    <cellStyle name="Normal 55 8" xfId="1554"/>
    <cellStyle name="Normal 55 9" xfId="1756"/>
    <cellStyle name="Normal 56" xfId="75"/>
    <cellStyle name="Normal 56 10" xfId="2058"/>
    <cellStyle name="Normal 56 11" xfId="3103"/>
    <cellStyle name="Normal 56 2" xfId="330"/>
    <cellStyle name="Normal 56 3" xfId="514"/>
    <cellStyle name="Normal 56 4" xfId="724"/>
    <cellStyle name="Normal 56 5" xfId="933"/>
    <cellStyle name="Normal 56 6" xfId="1142"/>
    <cellStyle name="Normal 56 7" xfId="1348"/>
    <cellStyle name="Normal 56 8" xfId="1555"/>
    <cellStyle name="Normal 56 9" xfId="1757"/>
    <cellStyle name="Normal 57" xfId="76"/>
    <cellStyle name="Normal 57 10" xfId="2059"/>
    <cellStyle name="Normal 57 11" xfId="3104"/>
    <cellStyle name="Normal 57 2" xfId="331"/>
    <cellStyle name="Normal 57 3" xfId="515"/>
    <cellStyle name="Normal 57 4" xfId="725"/>
    <cellStyle name="Normal 57 5" xfId="934"/>
    <cellStyle name="Normal 57 6" xfId="1143"/>
    <cellStyle name="Normal 57 7" xfId="1349"/>
    <cellStyle name="Normal 57 8" xfId="1556"/>
    <cellStyle name="Normal 57 9" xfId="1758"/>
    <cellStyle name="Normal 58" xfId="77"/>
    <cellStyle name="Normal 58 10" xfId="2060"/>
    <cellStyle name="Normal 58 11" xfId="3105"/>
    <cellStyle name="Normal 58 2" xfId="332"/>
    <cellStyle name="Normal 58 3" xfId="516"/>
    <cellStyle name="Normal 58 4" xfId="726"/>
    <cellStyle name="Normal 58 5" xfId="935"/>
    <cellStyle name="Normal 58 6" xfId="1144"/>
    <cellStyle name="Normal 58 7" xfId="1350"/>
    <cellStyle name="Normal 58 8" xfId="1557"/>
    <cellStyle name="Normal 58 9" xfId="1759"/>
    <cellStyle name="Normal 59" xfId="78"/>
    <cellStyle name="Normal 59 10" xfId="2061"/>
    <cellStyle name="Normal 59 11" xfId="3106"/>
    <cellStyle name="Normal 59 2" xfId="333"/>
    <cellStyle name="Normal 59 3" xfId="517"/>
    <cellStyle name="Normal 59 4" xfId="727"/>
    <cellStyle name="Normal 59 5" xfId="936"/>
    <cellStyle name="Normal 59 6" xfId="1145"/>
    <cellStyle name="Normal 59 7" xfId="1351"/>
    <cellStyle name="Normal 59 8" xfId="1558"/>
    <cellStyle name="Normal 59 9" xfId="1760"/>
    <cellStyle name="Normal 6" xfId="38"/>
    <cellStyle name="Normal 6 10" xfId="1947"/>
    <cellStyle name="Normal 6 11" xfId="3107"/>
    <cellStyle name="Normal 6 2" xfId="291"/>
    <cellStyle name="Normal 6 3" xfId="475"/>
    <cellStyle name="Normal 6 4" xfId="685"/>
    <cellStyle name="Normal 6 5" xfId="894"/>
    <cellStyle name="Normal 6 6" xfId="1103"/>
    <cellStyle name="Normal 6 7" xfId="1309"/>
    <cellStyle name="Normal 6 8" xfId="1516"/>
    <cellStyle name="Normal 6 9" xfId="1718"/>
    <cellStyle name="Normal 60" xfId="79"/>
    <cellStyle name="Normal 60 10" xfId="2062"/>
    <cellStyle name="Normal 60 11" xfId="3108"/>
    <cellStyle name="Normal 60 2" xfId="334"/>
    <cellStyle name="Normal 60 3" xfId="518"/>
    <cellStyle name="Normal 60 4" xfId="728"/>
    <cellStyle name="Normal 60 5" xfId="937"/>
    <cellStyle name="Normal 60 6" xfId="1146"/>
    <cellStyle name="Normal 60 7" xfId="1352"/>
    <cellStyle name="Normal 60 8" xfId="1559"/>
    <cellStyle name="Normal 60 9" xfId="1761"/>
    <cellStyle name="Normal 61" xfId="80"/>
    <cellStyle name="Normal 61 10" xfId="2063"/>
    <cellStyle name="Normal 61 11" xfId="3109"/>
    <cellStyle name="Normal 61 2" xfId="335"/>
    <cellStyle name="Normal 61 3" xfId="519"/>
    <cellStyle name="Normal 61 4" xfId="729"/>
    <cellStyle name="Normal 61 5" xfId="938"/>
    <cellStyle name="Normal 61 6" xfId="1147"/>
    <cellStyle name="Normal 61 7" xfId="1353"/>
    <cellStyle name="Normal 61 8" xfId="1560"/>
    <cellStyle name="Normal 61 9" xfId="1762"/>
    <cellStyle name="Normal 62" xfId="81"/>
    <cellStyle name="Normal 62 10" xfId="2064"/>
    <cellStyle name="Normal 62 11" xfId="3110"/>
    <cellStyle name="Normal 62 2" xfId="336"/>
    <cellStyle name="Normal 62 3" xfId="520"/>
    <cellStyle name="Normal 62 4" xfId="730"/>
    <cellStyle name="Normal 62 5" xfId="939"/>
    <cellStyle name="Normal 62 6" xfId="1148"/>
    <cellStyle name="Normal 62 7" xfId="1354"/>
    <cellStyle name="Normal 62 8" xfId="1561"/>
    <cellStyle name="Normal 62 9" xfId="1763"/>
    <cellStyle name="Normal 63" xfId="82"/>
    <cellStyle name="Normal 63 10" xfId="2065"/>
    <cellStyle name="Normal 63 11" xfId="3111"/>
    <cellStyle name="Normal 63 2" xfId="337"/>
    <cellStyle name="Normal 63 3" xfId="521"/>
    <cellStyle name="Normal 63 4" xfId="731"/>
    <cellStyle name="Normal 63 5" xfId="940"/>
    <cellStyle name="Normal 63 6" xfId="1149"/>
    <cellStyle name="Normal 63 7" xfId="1355"/>
    <cellStyle name="Normal 63 8" xfId="1562"/>
    <cellStyle name="Normal 63 9" xfId="1764"/>
    <cellStyle name="Normal 64" xfId="83"/>
    <cellStyle name="Normal 64 10" xfId="2066"/>
    <cellStyle name="Normal 64 11" xfId="3112"/>
    <cellStyle name="Normal 64 2" xfId="338"/>
    <cellStyle name="Normal 64 3" xfId="522"/>
    <cellStyle name="Normal 64 4" xfId="732"/>
    <cellStyle name="Normal 64 5" xfId="941"/>
    <cellStyle name="Normal 64 6" xfId="1150"/>
    <cellStyle name="Normal 64 7" xfId="1356"/>
    <cellStyle name="Normal 64 8" xfId="1563"/>
    <cellStyle name="Normal 64 9" xfId="1765"/>
    <cellStyle name="Normal 65" xfId="84"/>
    <cellStyle name="Normal 65 10" xfId="2067"/>
    <cellStyle name="Normal 65 11" xfId="3113"/>
    <cellStyle name="Normal 65 2" xfId="339"/>
    <cellStyle name="Normal 65 3" xfId="523"/>
    <cellStyle name="Normal 65 4" xfId="733"/>
    <cellStyle name="Normal 65 5" xfId="942"/>
    <cellStyle name="Normal 65 6" xfId="1151"/>
    <cellStyle name="Normal 65 7" xfId="1357"/>
    <cellStyle name="Normal 65 8" xfId="1564"/>
    <cellStyle name="Normal 65 9" xfId="1766"/>
    <cellStyle name="Normal 66" xfId="85"/>
    <cellStyle name="Normal 66 10" xfId="2068"/>
    <cellStyle name="Normal 66 11" xfId="3114"/>
    <cellStyle name="Normal 66 2" xfId="340"/>
    <cellStyle name="Normal 66 3" xfId="524"/>
    <cellStyle name="Normal 66 4" xfId="734"/>
    <cellStyle name="Normal 66 5" xfId="943"/>
    <cellStyle name="Normal 66 6" xfId="1152"/>
    <cellStyle name="Normal 66 7" xfId="1358"/>
    <cellStyle name="Normal 66 8" xfId="1565"/>
    <cellStyle name="Normal 66 9" xfId="1767"/>
    <cellStyle name="Normal 67" xfId="86"/>
    <cellStyle name="Normal 67 10" xfId="2069"/>
    <cellStyle name="Normal 67 11" xfId="3115"/>
    <cellStyle name="Normal 67 2" xfId="341"/>
    <cellStyle name="Normal 67 3" xfId="525"/>
    <cellStyle name="Normal 67 4" xfId="735"/>
    <cellStyle name="Normal 67 5" xfId="944"/>
    <cellStyle name="Normal 67 6" xfId="1153"/>
    <cellStyle name="Normal 67 7" xfId="1359"/>
    <cellStyle name="Normal 67 8" xfId="1566"/>
    <cellStyle name="Normal 67 9" xfId="1768"/>
    <cellStyle name="Normal 68" xfId="87"/>
    <cellStyle name="Normal 68 10" xfId="2070"/>
    <cellStyle name="Normal 68 11" xfId="3116"/>
    <cellStyle name="Normal 68 2" xfId="342"/>
    <cellStyle name="Normal 68 3" xfId="526"/>
    <cellStyle name="Normal 68 4" xfId="736"/>
    <cellStyle name="Normal 68 5" xfId="945"/>
    <cellStyle name="Normal 68 6" xfId="1154"/>
    <cellStyle name="Normal 68 7" xfId="1360"/>
    <cellStyle name="Normal 68 8" xfId="1567"/>
    <cellStyle name="Normal 68 9" xfId="1769"/>
    <cellStyle name="Normal 69" xfId="88"/>
    <cellStyle name="Normal 69 10" xfId="2071"/>
    <cellStyle name="Normal 69 11" xfId="3117"/>
    <cellStyle name="Normal 69 2" xfId="343"/>
    <cellStyle name="Normal 69 3" xfId="527"/>
    <cellStyle name="Normal 69 4" xfId="737"/>
    <cellStyle name="Normal 69 5" xfId="946"/>
    <cellStyle name="Normal 69 6" xfId="1155"/>
    <cellStyle name="Normal 69 7" xfId="1361"/>
    <cellStyle name="Normal 69 8" xfId="1568"/>
    <cellStyle name="Normal 69 9" xfId="1770"/>
    <cellStyle name="Normal 7" xfId="39"/>
    <cellStyle name="Normal 7 10" xfId="476"/>
    <cellStyle name="Normal 7 11" xfId="686"/>
    <cellStyle name="Normal 7 12" xfId="895"/>
    <cellStyle name="Normal 7 13" xfId="1104"/>
    <cellStyle name="Normal 7 14" xfId="1310"/>
    <cellStyle name="Normal 7 15" xfId="1517"/>
    <cellStyle name="Normal 7 16" xfId="1719"/>
    <cellStyle name="Normal 7 17" xfId="1921"/>
    <cellStyle name="Normal 7 18" xfId="3118"/>
    <cellStyle name="Normal 7 2" xfId="97"/>
    <cellStyle name="Normal 7 2 10" xfId="2080"/>
    <cellStyle name="Normal 7 2 10 2" xfId="2588"/>
    <cellStyle name="Normal 7 2 10 3" xfId="2975"/>
    <cellStyle name="Normal 7 2 11" xfId="2242"/>
    <cellStyle name="Normal 7 2 12" xfId="2629"/>
    <cellStyle name="Normal 7 2 2" xfId="249"/>
    <cellStyle name="Normal 7 2 2 2" xfId="2279"/>
    <cellStyle name="Normal 7 2 2 3" xfId="2666"/>
    <cellStyle name="Normal 7 2 3" xfId="536"/>
    <cellStyle name="Normal 7 2 3 2" xfId="2326"/>
    <cellStyle name="Normal 7 2 3 3" xfId="2713"/>
    <cellStyle name="Normal 7 2 4" xfId="746"/>
    <cellStyle name="Normal 7 2 4 2" xfId="2361"/>
    <cellStyle name="Normal 7 2 4 3" xfId="2748"/>
    <cellStyle name="Normal 7 2 5" xfId="955"/>
    <cellStyle name="Normal 7 2 5 2" xfId="2396"/>
    <cellStyle name="Normal 7 2 5 3" xfId="2783"/>
    <cellStyle name="Normal 7 2 6" xfId="1164"/>
    <cellStyle name="Normal 7 2 6 2" xfId="2431"/>
    <cellStyle name="Normal 7 2 6 3" xfId="2818"/>
    <cellStyle name="Normal 7 2 7" xfId="1370"/>
    <cellStyle name="Normal 7 2 7 2" xfId="2462"/>
    <cellStyle name="Normal 7 2 7 3" xfId="2849"/>
    <cellStyle name="Normal 7 2 8" xfId="1577"/>
    <cellStyle name="Normal 7 2 8 2" xfId="2495"/>
    <cellStyle name="Normal 7 2 8 3" xfId="2882"/>
    <cellStyle name="Normal 7 2 9" xfId="1779"/>
    <cellStyle name="Normal 7 2 9 2" xfId="2524"/>
    <cellStyle name="Normal 7 2 9 3" xfId="2911"/>
    <cellStyle name="Normal 7 3" xfId="216"/>
    <cellStyle name="Normal 7 3 10" xfId="2198"/>
    <cellStyle name="Normal 7 3 10 2" xfId="2592"/>
    <cellStyle name="Normal 7 3 10 3" xfId="2979"/>
    <cellStyle name="Normal 7 3 11" xfId="2246"/>
    <cellStyle name="Normal 7 3 12" xfId="2633"/>
    <cellStyle name="Normal 7 3 2" xfId="253"/>
    <cellStyle name="Normal 7 3 2 2" xfId="2283"/>
    <cellStyle name="Normal 7 3 2 3" xfId="2670"/>
    <cellStyle name="Normal 7 3 3" xfId="655"/>
    <cellStyle name="Normal 7 3 3 2" xfId="2331"/>
    <cellStyle name="Normal 7 3 3 3" xfId="2718"/>
    <cellStyle name="Normal 7 3 4" xfId="865"/>
    <cellStyle name="Normal 7 3 4 2" xfId="2366"/>
    <cellStyle name="Normal 7 3 4 3" xfId="2753"/>
    <cellStyle name="Normal 7 3 5" xfId="1073"/>
    <cellStyle name="Normal 7 3 5 2" xfId="2400"/>
    <cellStyle name="Normal 7 3 5 3" xfId="2787"/>
    <cellStyle name="Normal 7 3 6" xfId="1283"/>
    <cellStyle name="Normal 7 3 6 2" xfId="2436"/>
    <cellStyle name="Normal 7 3 6 3" xfId="2823"/>
    <cellStyle name="Normal 7 3 7" xfId="1488"/>
    <cellStyle name="Normal 7 3 7 2" xfId="2466"/>
    <cellStyle name="Normal 7 3 7 3" xfId="2853"/>
    <cellStyle name="Normal 7 3 8" xfId="1695"/>
    <cellStyle name="Normal 7 3 8 2" xfId="2499"/>
    <cellStyle name="Normal 7 3 8 3" xfId="2886"/>
    <cellStyle name="Normal 7 3 9" xfId="1897"/>
    <cellStyle name="Normal 7 3 9 2" xfId="2528"/>
    <cellStyle name="Normal 7 3 9 3" xfId="2915"/>
    <cellStyle name="Normal 7 4" xfId="220"/>
    <cellStyle name="Normal 7 4 10" xfId="2202"/>
    <cellStyle name="Normal 7 4 10 2" xfId="2596"/>
    <cellStyle name="Normal 7 4 10 3" xfId="2983"/>
    <cellStyle name="Normal 7 4 11" xfId="2250"/>
    <cellStyle name="Normal 7 4 12" xfId="2637"/>
    <cellStyle name="Normal 7 4 2" xfId="257"/>
    <cellStyle name="Normal 7 4 2 2" xfId="2287"/>
    <cellStyle name="Normal 7 4 2 3" xfId="2674"/>
    <cellStyle name="Normal 7 4 3" xfId="659"/>
    <cellStyle name="Normal 7 4 3 2" xfId="2335"/>
    <cellStyle name="Normal 7 4 3 3" xfId="2722"/>
    <cellStyle name="Normal 7 4 4" xfId="869"/>
    <cellStyle name="Normal 7 4 4 2" xfId="2370"/>
    <cellStyle name="Normal 7 4 4 3" xfId="2757"/>
    <cellStyle name="Normal 7 4 5" xfId="1077"/>
    <cellStyle name="Normal 7 4 5 2" xfId="2404"/>
    <cellStyle name="Normal 7 4 5 3" xfId="2791"/>
    <cellStyle name="Normal 7 4 6" xfId="1287"/>
    <cellStyle name="Normal 7 4 6 2" xfId="2440"/>
    <cellStyle name="Normal 7 4 6 3" xfId="2827"/>
    <cellStyle name="Normal 7 4 7" xfId="1492"/>
    <cellStyle name="Normal 7 4 7 2" xfId="2470"/>
    <cellStyle name="Normal 7 4 7 3" xfId="2857"/>
    <cellStyle name="Normal 7 4 8" xfId="1699"/>
    <cellStyle name="Normal 7 4 8 2" xfId="2503"/>
    <cellStyle name="Normal 7 4 8 3" xfId="2890"/>
    <cellStyle name="Normal 7 4 9" xfId="1901"/>
    <cellStyle name="Normal 7 4 9 2" xfId="2532"/>
    <cellStyle name="Normal 7 4 9 3" xfId="2919"/>
    <cellStyle name="Normal 7 5" xfId="224"/>
    <cellStyle name="Normal 7 5 10" xfId="2206"/>
    <cellStyle name="Normal 7 5 10 2" xfId="2600"/>
    <cellStyle name="Normal 7 5 10 3" xfId="2987"/>
    <cellStyle name="Normal 7 5 11" xfId="2254"/>
    <cellStyle name="Normal 7 5 12" xfId="2641"/>
    <cellStyle name="Normal 7 5 2" xfId="261"/>
    <cellStyle name="Normal 7 5 2 2" xfId="2291"/>
    <cellStyle name="Normal 7 5 2 3" xfId="2678"/>
    <cellStyle name="Normal 7 5 3" xfId="663"/>
    <cellStyle name="Normal 7 5 3 2" xfId="2339"/>
    <cellStyle name="Normal 7 5 3 3" xfId="2726"/>
    <cellStyle name="Normal 7 5 4" xfId="873"/>
    <cellStyle name="Normal 7 5 4 2" xfId="2374"/>
    <cellStyle name="Normal 7 5 4 3" xfId="2761"/>
    <cellStyle name="Normal 7 5 5" xfId="1081"/>
    <cellStyle name="Normal 7 5 5 2" xfId="2408"/>
    <cellStyle name="Normal 7 5 5 3" xfId="2795"/>
    <cellStyle name="Normal 7 5 6" xfId="1291"/>
    <cellStyle name="Normal 7 5 6 2" xfId="2444"/>
    <cellStyle name="Normal 7 5 6 3" xfId="2831"/>
    <cellStyle name="Normal 7 5 7" xfId="1496"/>
    <cellStyle name="Normal 7 5 7 2" xfId="2474"/>
    <cellStyle name="Normal 7 5 7 3" xfId="2861"/>
    <cellStyle name="Normal 7 5 8" xfId="1703"/>
    <cellStyle name="Normal 7 5 8 2" xfId="2507"/>
    <cellStyle name="Normal 7 5 8 3" xfId="2894"/>
    <cellStyle name="Normal 7 5 9" xfId="1905"/>
    <cellStyle name="Normal 7 5 9 2" xfId="2536"/>
    <cellStyle name="Normal 7 5 9 3" xfId="2923"/>
    <cellStyle name="Normal 7 6" xfId="229"/>
    <cellStyle name="Normal 7 6 10" xfId="2211"/>
    <cellStyle name="Normal 7 6 10 2" xfId="2605"/>
    <cellStyle name="Normal 7 6 10 3" xfId="2992"/>
    <cellStyle name="Normal 7 6 11" xfId="2259"/>
    <cellStyle name="Normal 7 6 12" xfId="2646"/>
    <cellStyle name="Normal 7 6 2" xfId="266"/>
    <cellStyle name="Normal 7 6 2 2" xfId="2296"/>
    <cellStyle name="Normal 7 6 2 3" xfId="2683"/>
    <cellStyle name="Normal 7 6 3" xfId="668"/>
    <cellStyle name="Normal 7 6 3 2" xfId="2344"/>
    <cellStyle name="Normal 7 6 3 3" xfId="2731"/>
    <cellStyle name="Normal 7 6 4" xfId="878"/>
    <cellStyle name="Normal 7 6 4 2" xfId="2379"/>
    <cellStyle name="Normal 7 6 4 3" xfId="2766"/>
    <cellStyle name="Normal 7 6 5" xfId="1086"/>
    <cellStyle name="Normal 7 6 5 2" xfId="2413"/>
    <cellStyle name="Normal 7 6 5 3" xfId="2800"/>
    <cellStyle name="Normal 7 6 6" xfId="1296"/>
    <cellStyle name="Normal 7 6 6 2" xfId="2449"/>
    <cellStyle name="Normal 7 6 6 3" xfId="2836"/>
    <cellStyle name="Normal 7 6 7" xfId="1501"/>
    <cellStyle name="Normal 7 6 7 2" xfId="2479"/>
    <cellStyle name="Normal 7 6 7 3" xfId="2866"/>
    <cellStyle name="Normal 7 6 8" xfId="1708"/>
    <cellStyle name="Normal 7 6 8 2" xfId="2512"/>
    <cellStyle name="Normal 7 6 8 3" xfId="2899"/>
    <cellStyle name="Normal 7 6 9" xfId="1910"/>
    <cellStyle name="Normal 7 6 9 2" xfId="2541"/>
    <cellStyle name="Normal 7 6 9 3" xfId="2928"/>
    <cellStyle name="Normal 7 7" xfId="233"/>
    <cellStyle name="Normal 7 7 10" xfId="2215"/>
    <cellStyle name="Normal 7 7 10 2" xfId="2609"/>
    <cellStyle name="Normal 7 7 10 3" xfId="2996"/>
    <cellStyle name="Normal 7 7 11" xfId="2263"/>
    <cellStyle name="Normal 7 7 12" xfId="2650"/>
    <cellStyle name="Normal 7 7 2" xfId="270"/>
    <cellStyle name="Normal 7 7 2 2" xfId="2300"/>
    <cellStyle name="Normal 7 7 2 3" xfId="2687"/>
    <cellStyle name="Normal 7 7 3" xfId="672"/>
    <cellStyle name="Normal 7 7 3 2" xfId="2348"/>
    <cellStyle name="Normal 7 7 3 3" xfId="2735"/>
    <cellStyle name="Normal 7 7 4" xfId="882"/>
    <cellStyle name="Normal 7 7 4 2" xfId="2383"/>
    <cellStyle name="Normal 7 7 4 3" xfId="2770"/>
    <cellStyle name="Normal 7 7 5" xfId="1090"/>
    <cellStyle name="Normal 7 7 5 2" xfId="2417"/>
    <cellStyle name="Normal 7 7 5 3" xfId="2804"/>
    <cellStyle name="Normal 7 7 6" xfId="1300"/>
    <cellStyle name="Normal 7 7 6 2" xfId="2453"/>
    <cellStyle name="Normal 7 7 6 3" xfId="2840"/>
    <cellStyle name="Normal 7 7 7" xfId="1505"/>
    <cellStyle name="Normal 7 7 7 2" xfId="2483"/>
    <cellStyle name="Normal 7 7 7 3" xfId="2870"/>
    <cellStyle name="Normal 7 7 8" xfId="1712"/>
    <cellStyle name="Normal 7 7 8 2" xfId="2516"/>
    <cellStyle name="Normal 7 7 8 3" xfId="2903"/>
    <cellStyle name="Normal 7 7 9" xfId="1914"/>
    <cellStyle name="Normal 7 7 9 2" xfId="2545"/>
    <cellStyle name="Normal 7 7 9 3" xfId="2932"/>
    <cellStyle name="Normal 7 8" xfId="237"/>
    <cellStyle name="Normal 7 8 10" xfId="2219"/>
    <cellStyle name="Normal 7 8 10 2" xfId="2613"/>
    <cellStyle name="Normal 7 8 10 3" xfId="3000"/>
    <cellStyle name="Normal 7 8 11" xfId="2267"/>
    <cellStyle name="Normal 7 8 12" xfId="2654"/>
    <cellStyle name="Normal 7 8 2" xfId="274"/>
    <cellStyle name="Normal 7 8 2 2" xfId="2304"/>
    <cellStyle name="Normal 7 8 2 3" xfId="2691"/>
    <cellStyle name="Normal 7 8 3" xfId="676"/>
    <cellStyle name="Normal 7 8 3 2" xfId="2352"/>
    <cellStyle name="Normal 7 8 3 3" xfId="2739"/>
    <cellStyle name="Normal 7 8 4" xfId="886"/>
    <cellStyle name="Normal 7 8 4 2" xfId="2387"/>
    <cellStyle name="Normal 7 8 4 3" xfId="2774"/>
    <cellStyle name="Normal 7 8 5" xfId="1094"/>
    <cellStyle name="Normal 7 8 5 2" xfId="2421"/>
    <cellStyle name="Normal 7 8 5 3" xfId="2808"/>
    <cellStyle name="Normal 7 8 6" xfId="1304"/>
    <cellStyle name="Normal 7 8 6 2" xfId="2457"/>
    <cellStyle name="Normal 7 8 6 3" xfId="2844"/>
    <cellStyle name="Normal 7 8 7" xfId="1509"/>
    <cellStyle name="Normal 7 8 7 2" xfId="2487"/>
    <cellStyle name="Normal 7 8 7 3" xfId="2874"/>
    <cellStyle name="Normal 7 8 8" xfId="1716"/>
    <cellStyle name="Normal 7 8 8 2" xfId="2520"/>
    <cellStyle name="Normal 7 8 8 3" xfId="2907"/>
    <cellStyle name="Normal 7 8 9" xfId="1918"/>
    <cellStyle name="Normal 7 8 9 2" xfId="2549"/>
    <cellStyle name="Normal 7 8 9 3" xfId="2936"/>
    <cellStyle name="Normal 7 9" xfId="292"/>
    <cellStyle name="Normal 70" xfId="26"/>
    <cellStyle name="Normal 71" xfId="89"/>
    <cellStyle name="Normal 71 10" xfId="2072"/>
    <cellStyle name="Normal 71 11" xfId="3119"/>
    <cellStyle name="Normal 71 2" xfId="344"/>
    <cellStyle name="Normal 71 3" xfId="528"/>
    <cellStyle name="Normal 71 4" xfId="738"/>
    <cellStyle name="Normal 71 5" xfId="947"/>
    <cellStyle name="Normal 71 6" xfId="1156"/>
    <cellStyle name="Normal 71 7" xfId="1362"/>
    <cellStyle name="Normal 71 8" xfId="1569"/>
    <cellStyle name="Normal 71 9" xfId="1771"/>
    <cellStyle name="Normal 72" xfId="90"/>
    <cellStyle name="Normal 72 10" xfId="2073"/>
    <cellStyle name="Normal 72 11" xfId="3120"/>
    <cellStyle name="Normal 72 2" xfId="345"/>
    <cellStyle name="Normal 72 3" xfId="529"/>
    <cellStyle name="Normal 72 4" xfId="739"/>
    <cellStyle name="Normal 72 5" xfId="948"/>
    <cellStyle name="Normal 72 6" xfId="1157"/>
    <cellStyle name="Normal 72 7" xfId="1363"/>
    <cellStyle name="Normal 72 8" xfId="1570"/>
    <cellStyle name="Normal 72 9" xfId="1772"/>
    <cellStyle name="Normal 73" xfId="91"/>
    <cellStyle name="Normal 73 10" xfId="2074"/>
    <cellStyle name="Normal 73 11" xfId="3121"/>
    <cellStyle name="Normal 73 2" xfId="346"/>
    <cellStyle name="Normal 73 3" xfId="530"/>
    <cellStyle name="Normal 73 4" xfId="740"/>
    <cellStyle name="Normal 73 5" xfId="949"/>
    <cellStyle name="Normal 73 6" xfId="1158"/>
    <cellStyle name="Normal 73 7" xfId="1364"/>
    <cellStyle name="Normal 73 8" xfId="1571"/>
    <cellStyle name="Normal 73 9" xfId="1773"/>
    <cellStyle name="Normal 74" xfId="92"/>
    <cellStyle name="Normal 74 10" xfId="2075"/>
    <cellStyle name="Normal 74 11" xfId="3122"/>
    <cellStyle name="Normal 74 2" xfId="347"/>
    <cellStyle name="Normal 74 3" xfId="531"/>
    <cellStyle name="Normal 74 4" xfId="741"/>
    <cellStyle name="Normal 74 5" xfId="950"/>
    <cellStyle name="Normal 74 6" xfId="1159"/>
    <cellStyle name="Normal 74 7" xfId="1365"/>
    <cellStyle name="Normal 74 8" xfId="1572"/>
    <cellStyle name="Normal 74 9" xfId="1774"/>
    <cellStyle name="Normal 75" xfId="93"/>
    <cellStyle name="Normal 75 10" xfId="2076"/>
    <cellStyle name="Normal 75 11" xfId="3123"/>
    <cellStyle name="Normal 75 2" xfId="348"/>
    <cellStyle name="Normal 75 3" xfId="532"/>
    <cellStyle name="Normal 75 4" xfId="742"/>
    <cellStyle name="Normal 75 5" xfId="951"/>
    <cellStyle name="Normal 75 6" xfId="1160"/>
    <cellStyle name="Normal 75 7" xfId="1366"/>
    <cellStyle name="Normal 75 8" xfId="1573"/>
    <cellStyle name="Normal 75 9" xfId="1775"/>
    <cellStyle name="Normal 76" xfId="94"/>
    <cellStyle name="Normal 76 10" xfId="2077"/>
    <cellStyle name="Normal 76 11" xfId="3124"/>
    <cellStyle name="Normal 76 2" xfId="349"/>
    <cellStyle name="Normal 76 3" xfId="533"/>
    <cellStyle name="Normal 76 4" xfId="743"/>
    <cellStyle name="Normal 76 5" xfId="952"/>
    <cellStyle name="Normal 76 6" xfId="1161"/>
    <cellStyle name="Normal 76 7" xfId="1367"/>
    <cellStyle name="Normal 76 8" xfId="1574"/>
    <cellStyle name="Normal 76 9" xfId="1776"/>
    <cellStyle name="Normal 77" xfId="95"/>
    <cellStyle name="Normal 77 10" xfId="2078"/>
    <cellStyle name="Normal 77 11" xfId="3125"/>
    <cellStyle name="Normal 77 2" xfId="350"/>
    <cellStyle name="Normal 77 3" xfId="534"/>
    <cellStyle name="Normal 77 4" xfId="744"/>
    <cellStyle name="Normal 77 5" xfId="953"/>
    <cellStyle name="Normal 77 6" xfId="1162"/>
    <cellStyle name="Normal 77 7" xfId="1368"/>
    <cellStyle name="Normal 77 8" xfId="1575"/>
    <cellStyle name="Normal 77 9" xfId="1777"/>
    <cellStyle name="Normal 78" xfId="27"/>
    <cellStyle name="Normal 79" xfId="28"/>
    <cellStyle name="Normal 8" xfId="40"/>
    <cellStyle name="Normal 8 10" xfId="477"/>
    <cellStyle name="Normal 8 11" xfId="687"/>
    <cellStyle name="Normal 8 12" xfId="896"/>
    <cellStyle name="Normal 8 13" xfId="1105"/>
    <cellStyle name="Normal 8 14" xfId="1311"/>
    <cellStyle name="Normal 8 15" xfId="1518"/>
    <cellStyle name="Normal 8 16" xfId="1720"/>
    <cellStyle name="Normal 8 17" xfId="1946"/>
    <cellStyle name="Normal 8 18" xfId="3126"/>
    <cellStyle name="Normal 8 2" xfId="98"/>
    <cellStyle name="Normal 8 2 10" xfId="2081"/>
    <cellStyle name="Normal 8 2 10 2" xfId="2589"/>
    <cellStyle name="Normal 8 2 10 3" xfId="2976"/>
    <cellStyle name="Normal 8 2 11" xfId="2243"/>
    <cellStyle name="Normal 8 2 12" xfId="2630"/>
    <cellStyle name="Normal 8 2 2" xfId="250"/>
    <cellStyle name="Normal 8 2 2 2" xfId="2280"/>
    <cellStyle name="Normal 8 2 2 3" xfId="2667"/>
    <cellStyle name="Normal 8 2 3" xfId="537"/>
    <cellStyle name="Normal 8 2 3 2" xfId="2327"/>
    <cellStyle name="Normal 8 2 3 3" xfId="2714"/>
    <cellStyle name="Normal 8 2 4" xfId="747"/>
    <cellStyle name="Normal 8 2 4 2" xfId="2362"/>
    <cellStyle name="Normal 8 2 4 3" xfId="2749"/>
    <cellStyle name="Normal 8 2 5" xfId="956"/>
    <cellStyle name="Normal 8 2 5 2" xfId="2397"/>
    <cellStyle name="Normal 8 2 5 3" xfId="2784"/>
    <cellStyle name="Normal 8 2 6" xfId="1165"/>
    <cellStyle name="Normal 8 2 6 2" xfId="2432"/>
    <cellStyle name="Normal 8 2 6 3" xfId="2819"/>
    <cellStyle name="Normal 8 2 7" xfId="1371"/>
    <cellStyle name="Normal 8 2 7 2" xfId="2463"/>
    <cellStyle name="Normal 8 2 7 3" xfId="2850"/>
    <cellStyle name="Normal 8 2 8" xfId="1578"/>
    <cellStyle name="Normal 8 2 8 2" xfId="2496"/>
    <cellStyle name="Normal 8 2 8 3" xfId="2883"/>
    <cellStyle name="Normal 8 2 9" xfId="1780"/>
    <cellStyle name="Normal 8 2 9 2" xfId="2525"/>
    <cellStyle name="Normal 8 2 9 3" xfId="2912"/>
    <cellStyle name="Normal 8 3" xfId="217"/>
    <cellStyle name="Normal 8 3 10" xfId="2199"/>
    <cellStyle name="Normal 8 3 10 2" xfId="2593"/>
    <cellStyle name="Normal 8 3 10 3" xfId="2980"/>
    <cellStyle name="Normal 8 3 11" xfId="2247"/>
    <cellStyle name="Normal 8 3 12" xfId="2634"/>
    <cellStyle name="Normal 8 3 2" xfId="254"/>
    <cellStyle name="Normal 8 3 2 2" xfId="2284"/>
    <cellStyle name="Normal 8 3 2 3" xfId="2671"/>
    <cellStyle name="Normal 8 3 3" xfId="656"/>
    <cellStyle name="Normal 8 3 3 2" xfId="2332"/>
    <cellStyle name="Normal 8 3 3 3" xfId="2719"/>
    <cellStyle name="Normal 8 3 4" xfId="866"/>
    <cellStyle name="Normal 8 3 4 2" xfId="2367"/>
    <cellStyle name="Normal 8 3 4 3" xfId="2754"/>
    <cellStyle name="Normal 8 3 5" xfId="1074"/>
    <cellStyle name="Normal 8 3 5 2" xfId="2401"/>
    <cellStyle name="Normal 8 3 5 3" xfId="2788"/>
    <cellStyle name="Normal 8 3 6" xfId="1284"/>
    <cellStyle name="Normal 8 3 6 2" xfId="2437"/>
    <cellStyle name="Normal 8 3 6 3" xfId="2824"/>
    <cellStyle name="Normal 8 3 7" xfId="1489"/>
    <cellStyle name="Normal 8 3 7 2" xfId="2467"/>
    <cellStyle name="Normal 8 3 7 3" xfId="2854"/>
    <cellStyle name="Normal 8 3 8" xfId="1696"/>
    <cellStyle name="Normal 8 3 8 2" xfId="2500"/>
    <cellStyle name="Normal 8 3 8 3" xfId="2887"/>
    <cellStyle name="Normal 8 3 9" xfId="1898"/>
    <cellStyle name="Normal 8 3 9 2" xfId="2529"/>
    <cellStyle name="Normal 8 3 9 3" xfId="2916"/>
    <cellStyle name="Normal 8 4" xfId="221"/>
    <cellStyle name="Normal 8 4 10" xfId="2203"/>
    <cellStyle name="Normal 8 4 10 2" xfId="2597"/>
    <cellStyle name="Normal 8 4 10 3" xfId="2984"/>
    <cellStyle name="Normal 8 4 11" xfId="2251"/>
    <cellStyle name="Normal 8 4 12" xfId="2638"/>
    <cellStyle name="Normal 8 4 2" xfId="258"/>
    <cellStyle name="Normal 8 4 2 2" xfId="2288"/>
    <cellStyle name="Normal 8 4 2 3" xfId="2675"/>
    <cellStyle name="Normal 8 4 3" xfId="660"/>
    <cellStyle name="Normal 8 4 3 2" xfId="2336"/>
    <cellStyle name="Normal 8 4 3 3" xfId="2723"/>
    <cellStyle name="Normal 8 4 4" xfId="870"/>
    <cellStyle name="Normal 8 4 4 2" xfId="2371"/>
    <cellStyle name="Normal 8 4 4 3" xfId="2758"/>
    <cellStyle name="Normal 8 4 5" xfId="1078"/>
    <cellStyle name="Normal 8 4 5 2" xfId="2405"/>
    <cellStyle name="Normal 8 4 5 3" xfId="2792"/>
    <cellStyle name="Normal 8 4 6" xfId="1288"/>
    <cellStyle name="Normal 8 4 6 2" xfId="2441"/>
    <cellStyle name="Normal 8 4 6 3" xfId="2828"/>
    <cellStyle name="Normal 8 4 7" xfId="1493"/>
    <cellStyle name="Normal 8 4 7 2" xfId="2471"/>
    <cellStyle name="Normal 8 4 7 3" xfId="2858"/>
    <cellStyle name="Normal 8 4 8" xfId="1700"/>
    <cellStyle name="Normal 8 4 8 2" xfId="2504"/>
    <cellStyle name="Normal 8 4 8 3" xfId="2891"/>
    <cellStyle name="Normal 8 4 9" xfId="1902"/>
    <cellStyle name="Normal 8 4 9 2" xfId="2533"/>
    <cellStyle name="Normal 8 4 9 3" xfId="2920"/>
    <cellStyle name="Normal 8 5" xfId="225"/>
    <cellStyle name="Normal 8 5 10" xfId="2207"/>
    <cellStyle name="Normal 8 5 10 2" xfId="2601"/>
    <cellStyle name="Normal 8 5 10 3" xfId="2988"/>
    <cellStyle name="Normal 8 5 11" xfId="2255"/>
    <cellStyle name="Normal 8 5 12" xfId="2642"/>
    <cellStyle name="Normal 8 5 2" xfId="262"/>
    <cellStyle name="Normal 8 5 2 2" xfId="2292"/>
    <cellStyle name="Normal 8 5 2 3" xfId="2679"/>
    <cellStyle name="Normal 8 5 3" xfId="664"/>
    <cellStyle name="Normal 8 5 3 2" xfId="2340"/>
    <cellStyle name="Normal 8 5 3 3" xfId="2727"/>
    <cellStyle name="Normal 8 5 4" xfId="874"/>
    <cellStyle name="Normal 8 5 4 2" xfId="2375"/>
    <cellStyle name="Normal 8 5 4 3" xfId="2762"/>
    <cellStyle name="Normal 8 5 5" xfId="1082"/>
    <cellStyle name="Normal 8 5 5 2" xfId="2409"/>
    <cellStyle name="Normal 8 5 5 3" xfId="2796"/>
    <cellStyle name="Normal 8 5 6" xfId="1292"/>
    <cellStyle name="Normal 8 5 6 2" xfId="2445"/>
    <cellStyle name="Normal 8 5 6 3" xfId="2832"/>
    <cellStyle name="Normal 8 5 7" xfId="1497"/>
    <cellStyle name="Normal 8 5 7 2" xfId="2475"/>
    <cellStyle name="Normal 8 5 7 3" xfId="2862"/>
    <cellStyle name="Normal 8 5 8" xfId="1704"/>
    <cellStyle name="Normal 8 5 8 2" xfId="2508"/>
    <cellStyle name="Normal 8 5 8 3" xfId="2895"/>
    <cellStyle name="Normal 8 5 9" xfId="1906"/>
    <cellStyle name="Normal 8 5 9 2" xfId="2537"/>
    <cellStyle name="Normal 8 5 9 3" xfId="2924"/>
    <cellStyle name="Normal 8 6" xfId="228"/>
    <cellStyle name="Normal 8 6 10" xfId="2210"/>
    <cellStyle name="Normal 8 6 10 2" xfId="2604"/>
    <cellStyle name="Normal 8 6 10 3" xfId="2991"/>
    <cellStyle name="Normal 8 6 11" xfId="2258"/>
    <cellStyle name="Normal 8 6 12" xfId="2645"/>
    <cellStyle name="Normal 8 6 2" xfId="265"/>
    <cellStyle name="Normal 8 6 2 2" xfId="2295"/>
    <cellStyle name="Normal 8 6 2 3" xfId="2682"/>
    <cellStyle name="Normal 8 6 3" xfId="667"/>
    <cellStyle name="Normal 8 6 3 2" xfId="2343"/>
    <cellStyle name="Normal 8 6 3 3" xfId="2730"/>
    <cellStyle name="Normal 8 6 4" xfId="877"/>
    <cellStyle name="Normal 8 6 4 2" xfId="2378"/>
    <cellStyle name="Normal 8 6 4 3" xfId="2765"/>
    <cellStyle name="Normal 8 6 5" xfId="1085"/>
    <cellStyle name="Normal 8 6 5 2" xfId="2412"/>
    <cellStyle name="Normal 8 6 5 3" xfId="2799"/>
    <cellStyle name="Normal 8 6 6" xfId="1295"/>
    <cellStyle name="Normal 8 6 6 2" xfId="2448"/>
    <cellStyle name="Normal 8 6 6 3" xfId="2835"/>
    <cellStyle name="Normal 8 6 7" xfId="1500"/>
    <cellStyle name="Normal 8 6 7 2" xfId="2478"/>
    <cellStyle name="Normal 8 6 7 3" xfId="2865"/>
    <cellStyle name="Normal 8 6 8" xfId="1707"/>
    <cellStyle name="Normal 8 6 8 2" xfId="2511"/>
    <cellStyle name="Normal 8 6 8 3" xfId="2898"/>
    <cellStyle name="Normal 8 6 9" xfId="1909"/>
    <cellStyle name="Normal 8 6 9 2" xfId="2540"/>
    <cellStyle name="Normal 8 6 9 3" xfId="2927"/>
    <cellStyle name="Normal 8 7" xfId="232"/>
    <cellStyle name="Normal 8 7 10" xfId="2214"/>
    <cellStyle name="Normal 8 7 10 2" xfId="2608"/>
    <cellStyle name="Normal 8 7 10 3" xfId="2995"/>
    <cellStyle name="Normal 8 7 11" xfId="2262"/>
    <cellStyle name="Normal 8 7 12" xfId="2649"/>
    <cellStyle name="Normal 8 7 2" xfId="269"/>
    <cellStyle name="Normal 8 7 2 2" xfId="2299"/>
    <cellStyle name="Normal 8 7 2 3" xfId="2686"/>
    <cellStyle name="Normal 8 7 3" xfId="671"/>
    <cellStyle name="Normal 8 7 3 2" xfId="2347"/>
    <cellStyle name="Normal 8 7 3 3" xfId="2734"/>
    <cellStyle name="Normal 8 7 4" xfId="881"/>
    <cellStyle name="Normal 8 7 4 2" xfId="2382"/>
    <cellStyle name="Normal 8 7 4 3" xfId="2769"/>
    <cellStyle name="Normal 8 7 5" xfId="1089"/>
    <cellStyle name="Normal 8 7 5 2" xfId="2416"/>
    <cellStyle name="Normal 8 7 5 3" xfId="2803"/>
    <cellStyle name="Normal 8 7 6" xfId="1299"/>
    <cellStyle name="Normal 8 7 6 2" xfId="2452"/>
    <cellStyle name="Normal 8 7 6 3" xfId="2839"/>
    <cellStyle name="Normal 8 7 7" xfId="1504"/>
    <cellStyle name="Normal 8 7 7 2" xfId="2482"/>
    <cellStyle name="Normal 8 7 7 3" xfId="2869"/>
    <cellStyle name="Normal 8 7 8" xfId="1711"/>
    <cellStyle name="Normal 8 7 8 2" xfId="2515"/>
    <cellStyle name="Normal 8 7 8 3" xfId="2902"/>
    <cellStyle name="Normal 8 7 9" xfId="1913"/>
    <cellStyle name="Normal 8 7 9 2" xfId="2544"/>
    <cellStyle name="Normal 8 7 9 3" xfId="2931"/>
    <cellStyle name="Normal 8 8" xfId="236"/>
    <cellStyle name="Normal 8 8 10" xfId="2218"/>
    <cellStyle name="Normal 8 8 10 2" xfId="2612"/>
    <cellStyle name="Normal 8 8 10 3" xfId="2999"/>
    <cellStyle name="Normal 8 8 11" xfId="2266"/>
    <cellStyle name="Normal 8 8 12" xfId="2653"/>
    <cellStyle name="Normal 8 8 2" xfId="273"/>
    <cellStyle name="Normal 8 8 2 2" xfId="2303"/>
    <cellStyle name="Normal 8 8 2 3" xfId="2690"/>
    <cellStyle name="Normal 8 8 3" xfId="675"/>
    <cellStyle name="Normal 8 8 3 2" xfId="2351"/>
    <cellStyle name="Normal 8 8 3 3" xfId="2738"/>
    <cellStyle name="Normal 8 8 4" xfId="885"/>
    <cellStyle name="Normal 8 8 4 2" xfId="2386"/>
    <cellStyle name="Normal 8 8 4 3" xfId="2773"/>
    <cellStyle name="Normal 8 8 5" xfId="1093"/>
    <cellStyle name="Normal 8 8 5 2" xfId="2420"/>
    <cellStyle name="Normal 8 8 5 3" xfId="2807"/>
    <cellStyle name="Normal 8 8 6" xfId="1303"/>
    <cellStyle name="Normal 8 8 6 2" xfId="2456"/>
    <cellStyle name="Normal 8 8 6 3" xfId="2843"/>
    <cellStyle name="Normal 8 8 7" xfId="1508"/>
    <cellStyle name="Normal 8 8 7 2" xfId="2486"/>
    <cellStyle name="Normal 8 8 7 3" xfId="2873"/>
    <cellStyle name="Normal 8 8 8" xfId="1715"/>
    <cellStyle name="Normal 8 8 8 2" xfId="2519"/>
    <cellStyle name="Normal 8 8 8 3" xfId="2906"/>
    <cellStyle name="Normal 8 8 9" xfId="1917"/>
    <cellStyle name="Normal 8 8 9 2" xfId="2548"/>
    <cellStyle name="Normal 8 8 9 3" xfId="2935"/>
    <cellStyle name="Normal 8 9" xfId="293"/>
    <cellStyle name="Normal 80" xfId="2014"/>
    <cellStyle name="Normal 80 2" xfId="3127"/>
    <cellStyle name="Normal 81" xfId="29"/>
    <cellStyle name="Normal 82" xfId="2015"/>
    <cellStyle name="Normal 82 2" xfId="3128"/>
    <cellStyle name="Normal 83" xfId="2016"/>
    <cellStyle name="Normal 83 2" xfId="3129"/>
    <cellStyle name="Normal 84" xfId="30"/>
    <cellStyle name="Normal 85" xfId="2017"/>
    <cellStyle name="Normal 85 2" xfId="3130"/>
    <cellStyle name="Normal 86" xfId="31"/>
    <cellStyle name="Normal 87" xfId="2018"/>
    <cellStyle name="Normal 87 2" xfId="3131"/>
    <cellStyle name="Normal 88" xfId="32"/>
    <cellStyle name="Normal 89" xfId="2019"/>
    <cellStyle name="Normal 89 2" xfId="3132"/>
    <cellStyle name="Normal 9" xfId="2020"/>
    <cellStyle name="Normal 9 2" xfId="3133"/>
    <cellStyle name="Normal 90" xfId="2021"/>
    <cellStyle name="Normal 90 2" xfId="3134"/>
    <cellStyle name="Normal 91" xfId="2022"/>
    <cellStyle name="Normal 91 2" xfId="3135"/>
    <cellStyle name="Normal 92" xfId="33"/>
    <cellStyle name="Normal 93" xfId="2023"/>
    <cellStyle name="Normal 93 2" xfId="3136"/>
    <cellStyle name="Normal 94" xfId="34"/>
    <cellStyle name="Normal 95" xfId="2024"/>
    <cellStyle name="Normal 95 2" xfId="3137"/>
    <cellStyle name="Normal 96" xfId="35"/>
    <cellStyle name="Normal 97" xfId="2025"/>
    <cellStyle name="Normal 97 2" xfId="3138"/>
    <cellStyle name="Normal 98" xfId="36"/>
    <cellStyle name="Normal 99" xfId="2026"/>
    <cellStyle name="Normal 99 2" xfId="3139"/>
    <cellStyle name="Total 2" xfId="2027"/>
    <cellStyle name="เครื่องหมายจุลภาค 101" xfId="177"/>
    <cellStyle name="เครื่องหมายจุลภาค 101 10" xfId="2159"/>
    <cellStyle name="เครื่องหมายจุลภาค 101 11" xfId="3140"/>
    <cellStyle name="เครื่องหมายจุลภาค 101 2" xfId="427"/>
    <cellStyle name="เครื่องหมายจุลภาค 101 3" xfId="616"/>
    <cellStyle name="เครื่องหมายจุลภาค 101 4" xfId="826"/>
    <cellStyle name="เครื่องหมายจุลภาค 101 5" xfId="1034"/>
    <cellStyle name="เครื่องหมายจุลภาค 101 6" xfId="1244"/>
    <cellStyle name="เครื่องหมายจุลภาค 101 7" xfId="1449"/>
    <cellStyle name="เครื่องหมายจุลภาค 101 8" xfId="1656"/>
    <cellStyle name="เครื่องหมายจุลภาค 101 9" xfId="1858"/>
    <cellStyle name="เครื่องหมายจุลภาค 103" xfId="180"/>
    <cellStyle name="เครื่องหมายจุลภาค 103 10" xfId="2162"/>
    <cellStyle name="เครื่องหมายจุลภาค 103 11" xfId="3141"/>
    <cellStyle name="เครื่องหมายจุลภาค 103 2" xfId="430"/>
    <cellStyle name="เครื่องหมายจุลภาค 103 3" xfId="619"/>
    <cellStyle name="เครื่องหมายจุลภาค 103 4" xfId="829"/>
    <cellStyle name="เครื่องหมายจุลภาค 103 5" xfId="1037"/>
    <cellStyle name="เครื่องหมายจุลภาค 103 6" xfId="1247"/>
    <cellStyle name="เครื่องหมายจุลภาค 103 7" xfId="1452"/>
    <cellStyle name="เครื่องหมายจุลภาค 103 8" xfId="1659"/>
    <cellStyle name="เครื่องหมายจุลภาค 103 9" xfId="1861"/>
    <cellStyle name="เครื่องหมายจุลภาค 107" xfId="183"/>
    <cellStyle name="เครื่องหมายจุลภาค 107 10" xfId="2165"/>
    <cellStyle name="เครื่องหมายจุลภาค 107 11" xfId="3142"/>
    <cellStyle name="เครื่องหมายจุลภาค 107 2" xfId="433"/>
    <cellStyle name="เครื่องหมายจุลภาค 107 3" xfId="622"/>
    <cellStyle name="เครื่องหมายจุลภาค 107 4" xfId="832"/>
    <cellStyle name="เครื่องหมายจุลภาค 107 5" xfId="1040"/>
    <cellStyle name="เครื่องหมายจุลภาค 107 6" xfId="1250"/>
    <cellStyle name="เครื่องหมายจุลภาค 107 7" xfId="1455"/>
    <cellStyle name="เครื่องหมายจุลภาค 107 8" xfId="1662"/>
    <cellStyle name="เครื่องหมายจุลภาค 107 9" xfId="1864"/>
    <cellStyle name="เครื่องหมายจุลภาค 109" xfId="186"/>
    <cellStyle name="เครื่องหมายจุลภาค 109 10" xfId="2168"/>
    <cellStyle name="เครื่องหมายจุลภาค 109 11" xfId="3143"/>
    <cellStyle name="เครื่องหมายจุลภาค 109 2" xfId="436"/>
    <cellStyle name="เครื่องหมายจุลภาค 109 3" xfId="625"/>
    <cellStyle name="เครื่องหมายจุลภาค 109 4" xfId="835"/>
    <cellStyle name="เครื่องหมายจุลภาค 109 5" xfId="1043"/>
    <cellStyle name="เครื่องหมายจุลภาค 109 6" xfId="1253"/>
    <cellStyle name="เครื่องหมายจุลภาค 109 7" xfId="1458"/>
    <cellStyle name="เครื่องหมายจุลภาค 109 8" xfId="1665"/>
    <cellStyle name="เครื่องหมายจุลภาค 109 9" xfId="1867"/>
    <cellStyle name="เครื่องหมายจุลภาค 111" xfId="189"/>
    <cellStyle name="เครื่องหมายจุลภาค 111 10" xfId="2171"/>
    <cellStyle name="เครื่องหมายจุลภาค 111 11" xfId="3144"/>
    <cellStyle name="เครื่องหมายจุลภาค 111 2" xfId="439"/>
    <cellStyle name="เครื่องหมายจุลภาค 111 3" xfId="628"/>
    <cellStyle name="เครื่องหมายจุลภาค 111 4" xfId="838"/>
    <cellStyle name="เครื่องหมายจุลภาค 111 5" xfId="1046"/>
    <cellStyle name="เครื่องหมายจุลภาค 111 6" xfId="1256"/>
    <cellStyle name="เครื่องหมายจุลภาค 111 7" xfId="1461"/>
    <cellStyle name="เครื่องหมายจุลภาค 111 8" xfId="1668"/>
    <cellStyle name="เครื่องหมายจุลภาค 111 9" xfId="1870"/>
    <cellStyle name="เครื่องหมายจุลภาค 113" xfId="192"/>
    <cellStyle name="เครื่องหมายจุลภาค 113 10" xfId="2174"/>
    <cellStyle name="เครื่องหมายจุลภาค 113 11" xfId="3145"/>
    <cellStyle name="เครื่องหมายจุลภาค 113 2" xfId="442"/>
    <cellStyle name="เครื่องหมายจุลภาค 113 3" xfId="631"/>
    <cellStyle name="เครื่องหมายจุลภาค 113 4" xfId="841"/>
    <cellStyle name="เครื่องหมายจุลภาค 113 5" xfId="1049"/>
    <cellStyle name="เครื่องหมายจุลภาค 113 6" xfId="1259"/>
    <cellStyle name="เครื่องหมายจุลภาค 113 7" xfId="1464"/>
    <cellStyle name="เครื่องหมายจุลภาค 113 8" xfId="1671"/>
    <cellStyle name="เครื่องหมายจุลภาค 113 9" xfId="1873"/>
    <cellStyle name="เครื่องหมายจุลภาค 115" xfId="195"/>
    <cellStyle name="เครื่องหมายจุลภาค 115 10" xfId="2177"/>
    <cellStyle name="เครื่องหมายจุลภาค 115 11" xfId="3146"/>
    <cellStyle name="เครื่องหมายจุลภาค 115 2" xfId="445"/>
    <cellStyle name="เครื่องหมายจุลภาค 115 3" xfId="634"/>
    <cellStyle name="เครื่องหมายจุลภาค 115 4" xfId="844"/>
    <cellStyle name="เครื่องหมายจุลภาค 115 5" xfId="1052"/>
    <cellStyle name="เครื่องหมายจุลภาค 115 6" xfId="1262"/>
    <cellStyle name="เครื่องหมายจุลภาค 115 7" xfId="1467"/>
    <cellStyle name="เครื่องหมายจุลภาค 115 8" xfId="1674"/>
    <cellStyle name="เครื่องหมายจุลภาค 115 9" xfId="1876"/>
    <cellStyle name="เครื่องหมายจุลภาค 117" xfId="198"/>
    <cellStyle name="เครื่องหมายจุลภาค 117 10" xfId="2180"/>
    <cellStyle name="เครื่องหมายจุลภาค 117 11" xfId="3147"/>
    <cellStyle name="เครื่องหมายจุลภาค 117 2" xfId="448"/>
    <cellStyle name="เครื่องหมายจุลภาค 117 3" xfId="637"/>
    <cellStyle name="เครื่องหมายจุลภาค 117 4" xfId="847"/>
    <cellStyle name="เครื่องหมายจุลภาค 117 5" xfId="1055"/>
    <cellStyle name="เครื่องหมายจุลภาค 117 6" xfId="1265"/>
    <cellStyle name="เครื่องหมายจุลภาค 117 7" xfId="1470"/>
    <cellStyle name="เครื่องหมายจุลภาค 117 8" xfId="1677"/>
    <cellStyle name="เครื่องหมายจุลภาค 117 9" xfId="1879"/>
    <cellStyle name="เครื่องหมายจุลภาค 121" xfId="201"/>
    <cellStyle name="เครื่องหมายจุลภาค 121 10" xfId="2183"/>
    <cellStyle name="เครื่องหมายจุลภาค 121 11" xfId="3148"/>
    <cellStyle name="เครื่องหมายจุลภาค 121 2" xfId="451"/>
    <cellStyle name="เครื่องหมายจุลภาค 121 3" xfId="640"/>
    <cellStyle name="เครื่องหมายจุลภาค 121 4" xfId="850"/>
    <cellStyle name="เครื่องหมายจุลภาค 121 5" xfId="1058"/>
    <cellStyle name="เครื่องหมายจุลภาค 121 6" xfId="1268"/>
    <cellStyle name="เครื่องหมายจุลภาค 121 7" xfId="1473"/>
    <cellStyle name="เครื่องหมายจุลภาค 121 8" xfId="1680"/>
    <cellStyle name="เครื่องหมายจุลภาค 121 9" xfId="1882"/>
    <cellStyle name="เครื่องหมายจุลภาค 123" xfId="204"/>
    <cellStyle name="เครื่องหมายจุลภาค 123 10" xfId="2186"/>
    <cellStyle name="เครื่องหมายจุลภาค 123 11" xfId="3149"/>
    <cellStyle name="เครื่องหมายจุลภาค 123 2" xfId="454"/>
    <cellStyle name="เครื่องหมายจุลภาค 123 3" xfId="643"/>
    <cellStyle name="เครื่องหมายจุลภาค 123 4" xfId="853"/>
    <cellStyle name="เครื่องหมายจุลภาค 123 5" xfId="1061"/>
    <cellStyle name="เครื่องหมายจุลภาค 123 6" xfId="1271"/>
    <cellStyle name="เครื่องหมายจุลภาค 123 7" xfId="1476"/>
    <cellStyle name="เครื่องหมายจุลภาค 123 8" xfId="1683"/>
    <cellStyle name="เครื่องหมายจุลภาค 123 9" xfId="1885"/>
    <cellStyle name="เครื่องหมายจุลภาค 125" xfId="207"/>
    <cellStyle name="เครื่องหมายจุลภาค 125 10" xfId="2189"/>
    <cellStyle name="เครื่องหมายจุลภาค 125 11" xfId="3150"/>
    <cellStyle name="เครื่องหมายจุลภาค 125 2" xfId="457"/>
    <cellStyle name="เครื่องหมายจุลภาค 125 3" xfId="646"/>
    <cellStyle name="เครื่องหมายจุลภาค 125 4" xfId="856"/>
    <cellStyle name="เครื่องหมายจุลภาค 125 5" xfId="1064"/>
    <cellStyle name="เครื่องหมายจุลภาค 125 6" xfId="1274"/>
    <cellStyle name="เครื่องหมายจุลภาค 125 7" xfId="1479"/>
    <cellStyle name="เครื่องหมายจุลภาค 125 8" xfId="1686"/>
    <cellStyle name="เครื่องหมายจุลภาค 125 9" xfId="1888"/>
    <cellStyle name="เครื่องหมายจุลภาค 127" xfId="210"/>
    <cellStyle name="เครื่องหมายจุลภาค 127 10" xfId="2192"/>
    <cellStyle name="เครื่องหมายจุลภาค 127 11" xfId="3151"/>
    <cellStyle name="เครื่องหมายจุลภาค 127 2" xfId="460"/>
    <cellStyle name="เครื่องหมายจุลภาค 127 3" xfId="649"/>
    <cellStyle name="เครื่องหมายจุลภาค 127 4" xfId="859"/>
    <cellStyle name="เครื่องหมายจุลภาค 127 5" xfId="1067"/>
    <cellStyle name="เครื่องหมายจุลภาค 127 6" xfId="1277"/>
    <cellStyle name="เครื่องหมายจุลภาค 127 7" xfId="1482"/>
    <cellStyle name="เครื่องหมายจุลภาค 127 8" xfId="1689"/>
    <cellStyle name="เครื่องหมายจุลภาค 127 9" xfId="1891"/>
    <cellStyle name="เครื่องหมายจุลภาค 129" xfId="213"/>
    <cellStyle name="เครื่องหมายจุลภาค 129 10" xfId="2195"/>
    <cellStyle name="เครื่องหมายจุลภาค 129 11" xfId="3152"/>
    <cellStyle name="เครื่องหมายจุลภาค 129 2" xfId="463"/>
    <cellStyle name="เครื่องหมายจุลภาค 129 3" xfId="652"/>
    <cellStyle name="เครื่องหมายจุลภาค 129 4" xfId="862"/>
    <cellStyle name="เครื่องหมายจุลภาค 129 5" xfId="1070"/>
    <cellStyle name="เครื่องหมายจุลภาค 129 6" xfId="1280"/>
    <cellStyle name="เครื่องหมายจุลภาค 129 7" xfId="1485"/>
    <cellStyle name="เครื่องหมายจุลภาค 129 8" xfId="1692"/>
    <cellStyle name="เครื่องหมายจุลภาค 129 9" xfId="1894"/>
    <cellStyle name="เครื่องหมายจุลภาค 2" xfId="240"/>
    <cellStyle name="เครื่องหมายจุลภาค 2 2" xfId="2270"/>
    <cellStyle name="เครื่องหมายจุลภาค 2 2 2" xfId="3256"/>
    <cellStyle name="เครื่องหมายจุลภาค 2 3" xfId="3153"/>
    <cellStyle name="เครื่องหมายจุลภาค 2 4" xfId="2657"/>
    <cellStyle name="เครื่องหมายจุลภาค 47" xfId="102"/>
    <cellStyle name="เครื่องหมายจุลภาค 47 10" xfId="2084"/>
    <cellStyle name="เครื่องหมายจุลภาค 47 11" xfId="3154"/>
    <cellStyle name="เครื่องหมายจุลภาค 47 2" xfId="352"/>
    <cellStyle name="เครื่องหมายจุลภาค 47 3" xfId="541"/>
    <cellStyle name="เครื่องหมายจุลภาค 47 4" xfId="751"/>
    <cellStyle name="เครื่องหมายจุลภาค 47 5" xfId="959"/>
    <cellStyle name="เครื่องหมายจุลภาค 47 6" xfId="1169"/>
    <cellStyle name="เครื่องหมายจุลภาค 47 7" xfId="1374"/>
    <cellStyle name="เครื่องหมายจุลภาค 47 8" xfId="1581"/>
    <cellStyle name="เครื่องหมายจุลภาค 47 9" xfId="1783"/>
    <cellStyle name="เครื่องหมายจุลภาค 49" xfId="105"/>
    <cellStyle name="เครื่องหมายจุลภาค 49 10" xfId="2087"/>
    <cellStyle name="เครื่องหมายจุลภาค 49 11" xfId="3155"/>
    <cellStyle name="เครื่องหมายจุลภาค 49 2" xfId="355"/>
    <cellStyle name="เครื่องหมายจุลภาค 49 3" xfId="544"/>
    <cellStyle name="เครื่องหมายจุลภาค 49 4" xfId="754"/>
    <cellStyle name="เครื่องหมายจุลภาค 49 5" xfId="962"/>
    <cellStyle name="เครื่องหมายจุลภาค 49 6" xfId="1172"/>
    <cellStyle name="เครื่องหมายจุลภาค 49 7" xfId="1377"/>
    <cellStyle name="เครื่องหมายจุลภาค 49 8" xfId="1584"/>
    <cellStyle name="เครื่องหมายจุลภาค 49 9" xfId="1786"/>
    <cellStyle name="เครื่องหมายจุลภาค 51" xfId="108"/>
    <cellStyle name="เครื่องหมายจุลภาค 51 10" xfId="2090"/>
    <cellStyle name="เครื่องหมายจุลภาค 51 11" xfId="3156"/>
    <cellStyle name="เครื่องหมายจุลภาค 51 2" xfId="358"/>
    <cellStyle name="เครื่องหมายจุลภาค 51 3" xfId="547"/>
    <cellStyle name="เครื่องหมายจุลภาค 51 4" xfId="757"/>
    <cellStyle name="เครื่องหมายจุลภาค 51 5" xfId="965"/>
    <cellStyle name="เครื่องหมายจุลภาค 51 6" xfId="1175"/>
    <cellStyle name="เครื่องหมายจุลภาค 51 7" xfId="1380"/>
    <cellStyle name="เครื่องหมายจุลภาค 51 8" xfId="1587"/>
    <cellStyle name="เครื่องหมายจุลภาค 51 9" xfId="1789"/>
    <cellStyle name="เครื่องหมายจุลภาค 53" xfId="111"/>
    <cellStyle name="เครื่องหมายจุลภาค 53 10" xfId="2093"/>
    <cellStyle name="เครื่องหมายจุลภาค 53 11" xfId="3157"/>
    <cellStyle name="เครื่องหมายจุลภาค 53 2" xfId="361"/>
    <cellStyle name="เครื่องหมายจุลภาค 53 3" xfId="550"/>
    <cellStyle name="เครื่องหมายจุลภาค 53 4" xfId="760"/>
    <cellStyle name="เครื่องหมายจุลภาค 53 5" xfId="968"/>
    <cellStyle name="เครื่องหมายจุลภาค 53 6" xfId="1178"/>
    <cellStyle name="เครื่องหมายจุลภาค 53 7" xfId="1383"/>
    <cellStyle name="เครื่องหมายจุลภาค 53 8" xfId="1590"/>
    <cellStyle name="เครื่องหมายจุลภาค 53 9" xfId="1792"/>
    <cellStyle name="เครื่องหมายจุลภาค 57" xfId="114"/>
    <cellStyle name="เครื่องหมายจุลภาค 57 10" xfId="2096"/>
    <cellStyle name="เครื่องหมายจุลภาค 57 11" xfId="3158"/>
    <cellStyle name="เครื่องหมายจุลภาค 57 2" xfId="364"/>
    <cellStyle name="เครื่องหมายจุลภาค 57 3" xfId="553"/>
    <cellStyle name="เครื่องหมายจุลภาค 57 4" xfId="763"/>
    <cellStyle name="เครื่องหมายจุลภาค 57 5" xfId="971"/>
    <cellStyle name="เครื่องหมายจุลภาค 57 6" xfId="1181"/>
    <cellStyle name="เครื่องหมายจุลภาค 57 7" xfId="1386"/>
    <cellStyle name="เครื่องหมายจุลภาค 57 8" xfId="1593"/>
    <cellStyle name="เครื่องหมายจุลภาค 57 9" xfId="1795"/>
    <cellStyle name="เครื่องหมายจุลภาค 60" xfId="117"/>
    <cellStyle name="เครื่องหมายจุลภาค 60 10" xfId="2099"/>
    <cellStyle name="เครื่องหมายจุลภาค 60 11" xfId="3159"/>
    <cellStyle name="เครื่องหมายจุลภาค 60 2" xfId="367"/>
    <cellStyle name="เครื่องหมายจุลภาค 60 3" xfId="556"/>
    <cellStyle name="เครื่องหมายจุลภาค 60 4" xfId="766"/>
    <cellStyle name="เครื่องหมายจุลภาค 60 5" xfId="974"/>
    <cellStyle name="เครื่องหมายจุลภาค 60 6" xfId="1184"/>
    <cellStyle name="เครื่องหมายจุลภาค 60 7" xfId="1389"/>
    <cellStyle name="เครื่องหมายจุลภาค 60 8" xfId="1596"/>
    <cellStyle name="เครื่องหมายจุลภาค 60 9" xfId="1798"/>
    <cellStyle name="เครื่องหมายจุลภาค 62" xfId="120"/>
    <cellStyle name="เครื่องหมายจุลภาค 62 10" xfId="2102"/>
    <cellStyle name="เครื่องหมายจุลภาค 62 11" xfId="3160"/>
    <cellStyle name="เครื่องหมายจุลภาค 62 2" xfId="370"/>
    <cellStyle name="เครื่องหมายจุลภาค 62 3" xfId="559"/>
    <cellStyle name="เครื่องหมายจุลภาค 62 4" xfId="769"/>
    <cellStyle name="เครื่องหมายจุลภาค 62 5" xfId="977"/>
    <cellStyle name="เครื่องหมายจุลภาค 62 6" xfId="1187"/>
    <cellStyle name="เครื่องหมายจุลภาค 62 7" xfId="1392"/>
    <cellStyle name="เครื่องหมายจุลภาค 62 8" xfId="1599"/>
    <cellStyle name="เครื่องหมายจุลภาค 62 9" xfId="1801"/>
    <cellStyle name="เครื่องหมายจุลภาค 65" xfId="123"/>
    <cellStyle name="เครื่องหมายจุลภาค 65 10" xfId="2105"/>
    <cellStyle name="เครื่องหมายจุลภาค 65 11" xfId="3161"/>
    <cellStyle name="เครื่องหมายจุลภาค 65 2" xfId="373"/>
    <cellStyle name="เครื่องหมายจุลภาค 65 3" xfId="562"/>
    <cellStyle name="เครื่องหมายจุลภาค 65 4" xfId="772"/>
    <cellStyle name="เครื่องหมายจุลภาค 65 5" xfId="980"/>
    <cellStyle name="เครื่องหมายจุลภาค 65 6" xfId="1190"/>
    <cellStyle name="เครื่องหมายจุลภาค 65 7" xfId="1395"/>
    <cellStyle name="เครื่องหมายจุลภาค 65 8" xfId="1602"/>
    <cellStyle name="เครื่องหมายจุลภาค 65 9" xfId="1804"/>
    <cellStyle name="เครื่องหมายจุลภาค 66" xfId="126"/>
    <cellStyle name="เครื่องหมายจุลภาค 66 10" xfId="2108"/>
    <cellStyle name="เครื่องหมายจุลภาค 66 11" xfId="3162"/>
    <cellStyle name="เครื่องหมายจุลภาค 66 2" xfId="376"/>
    <cellStyle name="เครื่องหมายจุลภาค 66 3" xfId="565"/>
    <cellStyle name="เครื่องหมายจุลภาค 66 4" xfId="775"/>
    <cellStyle name="เครื่องหมายจุลภาค 66 5" xfId="983"/>
    <cellStyle name="เครื่องหมายจุลภาค 66 6" xfId="1193"/>
    <cellStyle name="เครื่องหมายจุลภาค 66 7" xfId="1398"/>
    <cellStyle name="เครื่องหมายจุลภาค 66 8" xfId="1605"/>
    <cellStyle name="เครื่องหมายจุลภาค 66 9" xfId="1807"/>
    <cellStyle name="เครื่องหมายจุลภาค 68" xfId="129"/>
    <cellStyle name="เครื่องหมายจุลภาค 68 10" xfId="2111"/>
    <cellStyle name="เครื่องหมายจุลภาค 68 11" xfId="3163"/>
    <cellStyle name="เครื่องหมายจุลภาค 68 2" xfId="379"/>
    <cellStyle name="เครื่องหมายจุลภาค 68 3" xfId="568"/>
    <cellStyle name="เครื่องหมายจุลภาค 68 4" xfId="778"/>
    <cellStyle name="เครื่องหมายจุลภาค 68 5" xfId="986"/>
    <cellStyle name="เครื่องหมายจุลภาค 68 6" xfId="1196"/>
    <cellStyle name="เครื่องหมายจุลภาค 68 7" xfId="1401"/>
    <cellStyle name="เครื่องหมายจุลภาค 68 8" xfId="1608"/>
    <cellStyle name="เครื่องหมายจุลภาค 68 9" xfId="1810"/>
    <cellStyle name="เครื่องหมายจุลภาค 70" xfId="132"/>
    <cellStyle name="เครื่องหมายจุลภาค 70 10" xfId="2114"/>
    <cellStyle name="เครื่องหมายจุลภาค 70 11" xfId="3164"/>
    <cellStyle name="เครื่องหมายจุลภาค 70 2" xfId="382"/>
    <cellStyle name="เครื่องหมายจุลภาค 70 3" xfId="571"/>
    <cellStyle name="เครื่องหมายจุลภาค 70 4" xfId="781"/>
    <cellStyle name="เครื่องหมายจุลภาค 70 5" xfId="989"/>
    <cellStyle name="เครื่องหมายจุลภาค 70 6" xfId="1199"/>
    <cellStyle name="เครื่องหมายจุลภาค 70 7" xfId="1404"/>
    <cellStyle name="เครื่องหมายจุลภาค 70 8" xfId="1611"/>
    <cellStyle name="เครื่องหมายจุลภาค 70 9" xfId="1813"/>
    <cellStyle name="เครื่องหมายจุลภาค 72" xfId="135"/>
    <cellStyle name="เครื่องหมายจุลภาค 72 10" xfId="2117"/>
    <cellStyle name="เครื่องหมายจุลภาค 72 11" xfId="3165"/>
    <cellStyle name="เครื่องหมายจุลภาค 72 2" xfId="385"/>
    <cellStyle name="เครื่องหมายจุลภาค 72 3" xfId="574"/>
    <cellStyle name="เครื่องหมายจุลภาค 72 4" xfId="784"/>
    <cellStyle name="เครื่องหมายจุลภาค 72 5" xfId="992"/>
    <cellStyle name="เครื่องหมายจุลภาค 72 6" xfId="1202"/>
    <cellStyle name="เครื่องหมายจุลภาค 72 7" xfId="1407"/>
    <cellStyle name="เครื่องหมายจุลภาค 72 8" xfId="1614"/>
    <cellStyle name="เครื่องหมายจุลภาค 72 9" xfId="1816"/>
    <cellStyle name="เครื่องหมายจุลภาค 74" xfId="138"/>
    <cellStyle name="เครื่องหมายจุลภาค 74 10" xfId="2120"/>
    <cellStyle name="เครื่องหมายจุลภาค 74 11" xfId="3166"/>
    <cellStyle name="เครื่องหมายจุลภาค 74 2" xfId="388"/>
    <cellStyle name="เครื่องหมายจุลภาค 74 3" xfId="577"/>
    <cellStyle name="เครื่องหมายจุลภาค 74 4" xfId="787"/>
    <cellStyle name="เครื่องหมายจุลภาค 74 5" xfId="995"/>
    <cellStyle name="เครื่องหมายจุลภาค 74 6" xfId="1205"/>
    <cellStyle name="เครื่องหมายจุลภาค 74 7" xfId="1410"/>
    <cellStyle name="เครื่องหมายจุลภาค 74 8" xfId="1617"/>
    <cellStyle name="เครื่องหมายจุลภาค 74 9" xfId="1819"/>
    <cellStyle name="เครื่องหมายจุลภาค 76" xfId="141"/>
    <cellStyle name="เครื่องหมายจุลภาค 76 10" xfId="2123"/>
    <cellStyle name="เครื่องหมายจุลภาค 76 11" xfId="3167"/>
    <cellStyle name="เครื่องหมายจุลภาค 76 2" xfId="391"/>
    <cellStyle name="เครื่องหมายจุลภาค 76 3" xfId="580"/>
    <cellStyle name="เครื่องหมายจุลภาค 76 4" xfId="790"/>
    <cellStyle name="เครื่องหมายจุลภาค 76 5" xfId="998"/>
    <cellStyle name="เครื่องหมายจุลภาค 76 6" xfId="1208"/>
    <cellStyle name="เครื่องหมายจุลภาค 76 7" xfId="1413"/>
    <cellStyle name="เครื่องหมายจุลภาค 76 8" xfId="1620"/>
    <cellStyle name="เครื่องหมายจุลภาค 76 9" xfId="1822"/>
    <cellStyle name="เครื่องหมายจุลภาค 78" xfId="144"/>
    <cellStyle name="เครื่องหมายจุลภาค 78 10" xfId="2126"/>
    <cellStyle name="เครื่องหมายจุลภาค 78 11" xfId="3168"/>
    <cellStyle name="เครื่องหมายจุลภาค 78 2" xfId="394"/>
    <cellStyle name="เครื่องหมายจุลภาค 78 3" xfId="583"/>
    <cellStyle name="เครื่องหมายจุลภาค 78 4" xfId="793"/>
    <cellStyle name="เครื่องหมายจุลภาค 78 5" xfId="1001"/>
    <cellStyle name="เครื่องหมายจุลภาค 78 6" xfId="1211"/>
    <cellStyle name="เครื่องหมายจุลภาค 78 7" xfId="1416"/>
    <cellStyle name="เครื่องหมายจุลภาค 78 8" xfId="1623"/>
    <cellStyle name="เครื่องหมายจุลภาค 78 9" xfId="1825"/>
    <cellStyle name="เครื่องหมายจุลภาค 80" xfId="147"/>
    <cellStyle name="เครื่องหมายจุลภาค 80 10" xfId="2129"/>
    <cellStyle name="เครื่องหมายจุลภาค 80 11" xfId="3169"/>
    <cellStyle name="เครื่องหมายจุลภาค 80 2" xfId="397"/>
    <cellStyle name="เครื่องหมายจุลภาค 80 3" xfId="586"/>
    <cellStyle name="เครื่องหมายจุลภาค 80 4" xfId="796"/>
    <cellStyle name="เครื่องหมายจุลภาค 80 5" xfId="1004"/>
    <cellStyle name="เครื่องหมายจุลภาค 80 6" xfId="1214"/>
    <cellStyle name="เครื่องหมายจุลภาค 80 7" xfId="1419"/>
    <cellStyle name="เครื่องหมายจุลภาค 80 8" xfId="1626"/>
    <cellStyle name="เครื่องหมายจุลภาค 80 9" xfId="1828"/>
    <cellStyle name="เครื่องหมายจุลภาค 82" xfId="150"/>
    <cellStyle name="เครื่องหมายจุลภาค 82 10" xfId="2132"/>
    <cellStyle name="เครื่องหมายจุลภาค 82 11" xfId="3170"/>
    <cellStyle name="เครื่องหมายจุลภาค 82 2" xfId="400"/>
    <cellStyle name="เครื่องหมายจุลภาค 82 3" xfId="589"/>
    <cellStyle name="เครื่องหมายจุลภาค 82 4" xfId="799"/>
    <cellStyle name="เครื่องหมายจุลภาค 82 5" xfId="1007"/>
    <cellStyle name="เครื่องหมายจุลภาค 82 6" xfId="1217"/>
    <cellStyle name="เครื่องหมายจุลภาค 82 7" xfId="1422"/>
    <cellStyle name="เครื่องหมายจุลภาค 82 8" xfId="1629"/>
    <cellStyle name="เครื่องหมายจุลภาค 82 9" xfId="1831"/>
    <cellStyle name="เครื่องหมายจุลภาค 84" xfId="153"/>
    <cellStyle name="เครื่องหมายจุลภาค 84 10" xfId="2135"/>
    <cellStyle name="เครื่องหมายจุลภาค 84 11" xfId="3171"/>
    <cellStyle name="เครื่องหมายจุลภาค 84 2" xfId="403"/>
    <cellStyle name="เครื่องหมายจุลภาค 84 3" xfId="592"/>
    <cellStyle name="เครื่องหมายจุลภาค 84 4" xfId="802"/>
    <cellStyle name="เครื่องหมายจุลภาค 84 5" xfId="1010"/>
    <cellStyle name="เครื่องหมายจุลภาค 84 6" xfId="1220"/>
    <cellStyle name="เครื่องหมายจุลภาค 84 7" xfId="1425"/>
    <cellStyle name="เครื่องหมายจุลภาค 84 8" xfId="1632"/>
    <cellStyle name="เครื่องหมายจุลภาค 84 9" xfId="1834"/>
    <cellStyle name="เครื่องหมายจุลภาค 86" xfId="156"/>
    <cellStyle name="เครื่องหมายจุลภาค 86 10" xfId="2138"/>
    <cellStyle name="เครื่องหมายจุลภาค 86 11" xfId="3172"/>
    <cellStyle name="เครื่องหมายจุลภาค 86 2" xfId="406"/>
    <cellStyle name="เครื่องหมายจุลภาค 86 3" xfId="595"/>
    <cellStyle name="เครื่องหมายจุลภาค 86 4" xfId="805"/>
    <cellStyle name="เครื่องหมายจุลภาค 86 5" xfId="1013"/>
    <cellStyle name="เครื่องหมายจุลภาค 86 6" xfId="1223"/>
    <cellStyle name="เครื่องหมายจุลภาค 86 7" xfId="1428"/>
    <cellStyle name="เครื่องหมายจุลภาค 86 8" xfId="1635"/>
    <cellStyle name="เครื่องหมายจุลภาค 86 9" xfId="1837"/>
    <cellStyle name="เครื่องหมายจุลภาค 88" xfId="159"/>
    <cellStyle name="เครื่องหมายจุลภาค 88 10" xfId="2141"/>
    <cellStyle name="เครื่องหมายจุลภาค 88 11" xfId="3173"/>
    <cellStyle name="เครื่องหมายจุลภาค 88 2" xfId="409"/>
    <cellStyle name="เครื่องหมายจุลภาค 88 3" xfId="598"/>
    <cellStyle name="เครื่องหมายจุลภาค 88 4" xfId="808"/>
    <cellStyle name="เครื่องหมายจุลภาค 88 5" xfId="1016"/>
    <cellStyle name="เครื่องหมายจุลภาค 88 6" xfId="1226"/>
    <cellStyle name="เครื่องหมายจุลภาค 88 7" xfId="1431"/>
    <cellStyle name="เครื่องหมายจุลภาค 88 8" xfId="1638"/>
    <cellStyle name="เครื่องหมายจุลภาค 88 9" xfId="1840"/>
    <cellStyle name="เครื่องหมายจุลภาค 90" xfId="162"/>
    <cellStyle name="เครื่องหมายจุลภาค 90 10" xfId="2144"/>
    <cellStyle name="เครื่องหมายจุลภาค 90 11" xfId="3174"/>
    <cellStyle name="เครื่องหมายจุลภาค 90 2" xfId="412"/>
    <cellStyle name="เครื่องหมายจุลภาค 90 3" xfId="601"/>
    <cellStyle name="เครื่องหมายจุลภาค 90 4" xfId="811"/>
    <cellStyle name="เครื่องหมายจุลภาค 90 5" xfId="1019"/>
    <cellStyle name="เครื่องหมายจุลภาค 90 6" xfId="1229"/>
    <cellStyle name="เครื่องหมายจุลภาค 90 7" xfId="1434"/>
    <cellStyle name="เครื่องหมายจุลภาค 90 8" xfId="1641"/>
    <cellStyle name="เครื่องหมายจุลภาค 90 9" xfId="1843"/>
    <cellStyle name="เครื่องหมายจุลภาค 92" xfId="165"/>
    <cellStyle name="เครื่องหมายจุลภาค 92 10" xfId="2147"/>
    <cellStyle name="เครื่องหมายจุลภาค 92 11" xfId="3175"/>
    <cellStyle name="เครื่องหมายจุลภาค 92 2" xfId="415"/>
    <cellStyle name="เครื่องหมายจุลภาค 92 3" xfId="604"/>
    <cellStyle name="เครื่องหมายจุลภาค 92 4" xfId="814"/>
    <cellStyle name="เครื่องหมายจุลภาค 92 5" xfId="1022"/>
    <cellStyle name="เครื่องหมายจุลภาค 92 6" xfId="1232"/>
    <cellStyle name="เครื่องหมายจุลภาค 92 7" xfId="1437"/>
    <cellStyle name="เครื่องหมายจุลภาค 92 8" xfId="1644"/>
    <cellStyle name="เครื่องหมายจุลภาค 92 9" xfId="1846"/>
    <cellStyle name="เครื่องหมายจุลภาค 94" xfId="168"/>
    <cellStyle name="เครื่องหมายจุลภาค 94 10" xfId="2150"/>
    <cellStyle name="เครื่องหมายจุลภาค 94 11" xfId="3176"/>
    <cellStyle name="เครื่องหมายจุลภาค 94 2" xfId="418"/>
    <cellStyle name="เครื่องหมายจุลภาค 94 3" xfId="607"/>
    <cellStyle name="เครื่องหมายจุลภาค 94 4" xfId="817"/>
    <cellStyle name="เครื่องหมายจุลภาค 94 5" xfId="1025"/>
    <cellStyle name="เครื่องหมายจุลภาค 94 6" xfId="1235"/>
    <cellStyle name="เครื่องหมายจุลภาค 94 7" xfId="1440"/>
    <cellStyle name="เครื่องหมายจุลภาค 94 8" xfId="1647"/>
    <cellStyle name="เครื่องหมายจุลภาค 94 9" xfId="1849"/>
    <cellStyle name="เครื่องหมายจุลภาค 96" xfId="171"/>
    <cellStyle name="เครื่องหมายจุลภาค 96 10" xfId="2153"/>
    <cellStyle name="เครื่องหมายจุลภาค 96 11" xfId="3177"/>
    <cellStyle name="เครื่องหมายจุลภาค 96 2" xfId="421"/>
    <cellStyle name="เครื่องหมายจุลภาค 96 3" xfId="610"/>
    <cellStyle name="เครื่องหมายจุลภาค 96 4" xfId="820"/>
    <cellStyle name="เครื่องหมายจุลภาค 96 5" xfId="1028"/>
    <cellStyle name="เครื่องหมายจุลภาค 96 6" xfId="1238"/>
    <cellStyle name="เครื่องหมายจุลภาค 96 7" xfId="1443"/>
    <cellStyle name="เครื่องหมายจุลภาค 96 8" xfId="1650"/>
    <cellStyle name="เครื่องหมายจุลภาค 96 9" xfId="1852"/>
    <cellStyle name="เครื่องหมายจุลภาค 99" xfId="174"/>
    <cellStyle name="เครื่องหมายจุลภาค 99 10" xfId="2156"/>
    <cellStyle name="เครื่องหมายจุลภาค 99 11" xfId="3178"/>
    <cellStyle name="เครื่องหมายจุลภาค 99 2" xfId="424"/>
    <cellStyle name="เครื่องหมายจุลภาค 99 3" xfId="613"/>
    <cellStyle name="เครื่องหมายจุลภาค 99 4" xfId="823"/>
    <cellStyle name="เครื่องหมายจุลภาค 99 5" xfId="1031"/>
    <cellStyle name="เครื่องหมายจุลภาค 99 6" xfId="1241"/>
    <cellStyle name="เครื่องหมายจุลภาค 99 7" xfId="1446"/>
    <cellStyle name="เครื่องหมายจุลภาค 99 8" xfId="1653"/>
    <cellStyle name="เครื่องหมายจุลภาค 99 9" xfId="1855"/>
    <cellStyle name="ปกติ 100" xfId="173"/>
    <cellStyle name="ปกติ 100 10" xfId="2155"/>
    <cellStyle name="ปกติ 100 11" xfId="3179"/>
    <cellStyle name="ปกติ 100 2" xfId="423"/>
    <cellStyle name="ปกติ 100 3" xfId="612"/>
    <cellStyle name="ปกติ 100 4" xfId="822"/>
    <cellStyle name="ปกติ 100 5" xfId="1030"/>
    <cellStyle name="ปกติ 100 6" xfId="1240"/>
    <cellStyle name="ปกติ 100 7" xfId="1445"/>
    <cellStyle name="ปกติ 100 8" xfId="1652"/>
    <cellStyle name="ปกติ 100 9" xfId="1854"/>
    <cellStyle name="ปกติ 101" xfId="175"/>
    <cellStyle name="ปกติ 101 10" xfId="2157"/>
    <cellStyle name="ปกติ 101 11" xfId="3180"/>
    <cellStyle name="ปกติ 101 2" xfId="425"/>
    <cellStyle name="ปกติ 101 3" xfId="614"/>
    <cellStyle name="ปกติ 101 4" xfId="824"/>
    <cellStyle name="ปกติ 101 5" xfId="1032"/>
    <cellStyle name="ปกติ 101 6" xfId="1242"/>
    <cellStyle name="ปกติ 101 7" xfId="1447"/>
    <cellStyle name="ปกติ 101 8" xfId="1654"/>
    <cellStyle name="ปกติ 101 9" xfId="1856"/>
    <cellStyle name="ปกติ 102" xfId="176"/>
    <cellStyle name="ปกติ 102 10" xfId="2158"/>
    <cellStyle name="ปกติ 102 11" xfId="3181"/>
    <cellStyle name="ปกติ 102 2" xfId="426"/>
    <cellStyle name="ปกติ 102 3" xfId="615"/>
    <cellStyle name="ปกติ 102 4" xfId="825"/>
    <cellStyle name="ปกติ 102 5" xfId="1033"/>
    <cellStyle name="ปกติ 102 6" xfId="1243"/>
    <cellStyle name="ปกติ 102 7" xfId="1448"/>
    <cellStyle name="ปกติ 102 8" xfId="1655"/>
    <cellStyle name="ปกติ 102 9" xfId="1857"/>
    <cellStyle name="ปกติ 103" xfId="178"/>
    <cellStyle name="ปกติ 103 10" xfId="2160"/>
    <cellStyle name="ปกติ 103 11" xfId="3182"/>
    <cellStyle name="ปกติ 103 2" xfId="428"/>
    <cellStyle name="ปกติ 103 3" xfId="617"/>
    <cellStyle name="ปกติ 103 4" xfId="827"/>
    <cellStyle name="ปกติ 103 5" xfId="1035"/>
    <cellStyle name="ปกติ 103 6" xfId="1245"/>
    <cellStyle name="ปกติ 103 7" xfId="1450"/>
    <cellStyle name="ปกติ 103 8" xfId="1657"/>
    <cellStyle name="ปกติ 103 9" xfId="1859"/>
    <cellStyle name="ปกติ 104" xfId="179"/>
    <cellStyle name="ปกติ 104 10" xfId="2161"/>
    <cellStyle name="ปกติ 104 11" xfId="3183"/>
    <cellStyle name="ปกติ 104 2" xfId="429"/>
    <cellStyle name="ปกติ 104 3" xfId="618"/>
    <cellStyle name="ปกติ 104 4" xfId="828"/>
    <cellStyle name="ปกติ 104 5" xfId="1036"/>
    <cellStyle name="ปกติ 104 6" xfId="1246"/>
    <cellStyle name="ปกติ 104 7" xfId="1451"/>
    <cellStyle name="ปกติ 104 8" xfId="1658"/>
    <cellStyle name="ปกติ 104 9" xfId="1860"/>
    <cellStyle name="ปกติ 105" xfId="181"/>
    <cellStyle name="ปกติ 105 10" xfId="2163"/>
    <cellStyle name="ปกติ 105 11" xfId="3184"/>
    <cellStyle name="ปกติ 105 2" xfId="431"/>
    <cellStyle name="ปกติ 105 3" xfId="620"/>
    <cellStyle name="ปกติ 105 4" xfId="830"/>
    <cellStyle name="ปกติ 105 5" xfId="1038"/>
    <cellStyle name="ปกติ 105 6" xfId="1248"/>
    <cellStyle name="ปกติ 105 7" xfId="1453"/>
    <cellStyle name="ปกติ 105 8" xfId="1660"/>
    <cellStyle name="ปกติ 105 9" xfId="1862"/>
    <cellStyle name="ปกติ 108" xfId="182"/>
    <cellStyle name="ปกติ 108 10" xfId="2164"/>
    <cellStyle name="ปกติ 108 11" xfId="3185"/>
    <cellStyle name="ปกติ 108 2" xfId="432"/>
    <cellStyle name="ปกติ 108 3" xfId="621"/>
    <cellStyle name="ปกติ 108 4" xfId="831"/>
    <cellStyle name="ปกติ 108 5" xfId="1039"/>
    <cellStyle name="ปกติ 108 6" xfId="1249"/>
    <cellStyle name="ปกติ 108 7" xfId="1454"/>
    <cellStyle name="ปกติ 108 8" xfId="1661"/>
    <cellStyle name="ปกติ 108 9" xfId="1863"/>
    <cellStyle name="ปกติ 109" xfId="184"/>
    <cellStyle name="ปกติ 109 10" xfId="2166"/>
    <cellStyle name="ปกติ 109 11" xfId="3186"/>
    <cellStyle name="ปกติ 109 2" xfId="434"/>
    <cellStyle name="ปกติ 109 3" xfId="623"/>
    <cellStyle name="ปกติ 109 4" xfId="833"/>
    <cellStyle name="ปกติ 109 5" xfId="1041"/>
    <cellStyle name="ปกติ 109 6" xfId="1251"/>
    <cellStyle name="ปกติ 109 7" xfId="1456"/>
    <cellStyle name="ปกติ 109 8" xfId="1663"/>
    <cellStyle name="ปกติ 109 9" xfId="1865"/>
    <cellStyle name="ปกติ 110" xfId="185"/>
    <cellStyle name="ปกติ 110 10" xfId="2167"/>
    <cellStyle name="ปกติ 110 11" xfId="3187"/>
    <cellStyle name="ปกติ 110 2" xfId="435"/>
    <cellStyle name="ปกติ 110 3" xfId="624"/>
    <cellStyle name="ปกติ 110 4" xfId="834"/>
    <cellStyle name="ปกติ 110 5" xfId="1042"/>
    <cellStyle name="ปกติ 110 6" xfId="1252"/>
    <cellStyle name="ปกติ 110 7" xfId="1457"/>
    <cellStyle name="ปกติ 110 8" xfId="1664"/>
    <cellStyle name="ปกติ 110 9" xfId="1866"/>
    <cellStyle name="ปกติ 111" xfId="187"/>
    <cellStyle name="ปกติ 111 10" xfId="2169"/>
    <cellStyle name="ปกติ 111 11" xfId="3188"/>
    <cellStyle name="ปกติ 111 2" xfId="437"/>
    <cellStyle name="ปกติ 111 3" xfId="626"/>
    <cellStyle name="ปกติ 111 4" xfId="836"/>
    <cellStyle name="ปกติ 111 5" xfId="1044"/>
    <cellStyle name="ปกติ 111 6" xfId="1254"/>
    <cellStyle name="ปกติ 111 7" xfId="1459"/>
    <cellStyle name="ปกติ 111 8" xfId="1666"/>
    <cellStyle name="ปกติ 111 9" xfId="1868"/>
    <cellStyle name="ปกติ 112" xfId="188"/>
    <cellStyle name="ปกติ 112 10" xfId="2170"/>
    <cellStyle name="ปกติ 112 11" xfId="3189"/>
    <cellStyle name="ปกติ 112 2" xfId="438"/>
    <cellStyle name="ปกติ 112 3" xfId="627"/>
    <cellStyle name="ปกติ 112 4" xfId="837"/>
    <cellStyle name="ปกติ 112 5" xfId="1045"/>
    <cellStyle name="ปกติ 112 6" xfId="1255"/>
    <cellStyle name="ปกติ 112 7" xfId="1460"/>
    <cellStyle name="ปกติ 112 8" xfId="1667"/>
    <cellStyle name="ปกติ 112 9" xfId="1869"/>
    <cellStyle name="ปกติ 113" xfId="190"/>
    <cellStyle name="ปกติ 113 10" xfId="2172"/>
    <cellStyle name="ปกติ 113 11" xfId="3190"/>
    <cellStyle name="ปกติ 113 2" xfId="440"/>
    <cellStyle name="ปกติ 113 3" xfId="629"/>
    <cellStyle name="ปกติ 113 4" xfId="839"/>
    <cellStyle name="ปกติ 113 5" xfId="1047"/>
    <cellStyle name="ปกติ 113 6" xfId="1257"/>
    <cellStyle name="ปกติ 113 7" xfId="1462"/>
    <cellStyle name="ปกติ 113 8" xfId="1669"/>
    <cellStyle name="ปกติ 113 9" xfId="1871"/>
    <cellStyle name="ปกติ 114" xfId="191"/>
    <cellStyle name="ปกติ 114 10" xfId="2173"/>
    <cellStyle name="ปกติ 114 11" xfId="3191"/>
    <cellStyle name="ปกติ 114 2" xfId="441"/>
    <cellStyle name="ปกติ 114 3" xfId="630"/>
    <cellStyle name="ปกติ 114 4" xfId="840"/>
    <cellStyle name="ปกติ 114 5" xfId="1048"/>
    <cellStyle name="ปกติ 114 6" xfId="1258"/>
    <cellStyle name="ปกติ 114 7" xfId="1463"/>
    <cellStyle name="ปกติ 114 8" xfId="1670"/>
    <cellStyle name="ปกติ 114 9" xfId="1872"/>
    <cellStyle name="ปกติ 115" xfId="193"/>
    <cellStyle name="ปกติ 115 10" xfId="2175"/>
    <cellStyle name="ปกติ 115 11" xfId="3192"/>
    <cellStyle name="ปกติ 115 2" xfId="443"/>
    <cellStyle name="ปกติ 115 3" xfId="632"/>
    <cellStyle name="ปกติ 115 4" xfId="842"/>
    <cellStyle name="ปกติ 115 5" xfId="1050"/>
    <cellStyle name="ปกติ 115 6" xfId="1260"/>
    <cellStyle name="ปกติ 115 7" xfId="1465"/>
    <cellStyle name="ปกติ 115 8" xfId="1672"/>
    <cellStyle name="ปกติ 115 9" xfId="1874"/>
    <cellStyle name="ปกติ 116" xfId="194"/>
    <cellStyle name="ปกติ 116 10" xfId="2176"/>
    <cellStyle name="ปกติ 116 11" xfId="3193"/>
    <cellStyle name="ปกติ 116 2" xfId="444"/>
    <cellStyle name="ปกติ 116 3" xfId="633"/>
    <cellStyle name="ปกติ 116 4" xfId="843"/>
    <cellStyle name="ปกติ 116 5" xfId="1051"/>
    <cellStyle name="ปกติ 116 6" xfId="1261"/>
    <cellStyle name="ปกติ 116 7" xfId="1466"/>
    <cellStyle name="ปกติ 116 8" xfId="1673"/>
    <cellStyle name="ปกติ 116 9" xfId="1875"/>
    <cellStyle name="ปกติ 117" xfId="196"/>
    <cellStyle name="ปกติ 117 10" xfId="2178"/>
    <cellStyle name="ปกติ 117 11" xfId="3194"/>
    <cellStyle name="ปกติ 117 2" xfId="446"/>
    <cellStyle name="ปกติ 117 3" xfId="635"/>
    <cellStyle name="ปกติ 117 4" xfId="845"/>
    <cellStyle name="ปกติ 117 5" xfId="1053"/>
    <cellStyle name="ปกติ 117 6" xfId="1263"/>
    <cellStyle name="ปกติ 117 7" xfId="1468"/>
    <cellStyle name="ปกติ 117 8" xfId="1675"/>
    <cellStyle name="ปกติ 117 9" xfId="1877"/>
    <cellStyle name="ปกติ 118" xfId="197"/>
    <cellStyle name="ปกติ 118 10" xfId="2179"/>
    <cellStyle name="ปกติ 118 11" xfId="3195"/>
    <cellStyle name="ปกติ 118 2" xfId="447"/>
    <cellStyle name="ปกติ 118 3" xfId="636"/>
    <cellStyle name="ปกติ 118 4" xfId="846"/>
    <cellStyle name="ปกติ 118 5" xfId="1054"/>
    <cellStyle name="ปกติ 118 6" xfId="1264"/>
    <cellStyle name="ปกติ 118 7" xfId="1469"/>
    <cellStyle name="ปกติ 118 8" xfId="1676"/>
    <cellStyle name="ปกติ 118 9" xfId="1878"/>
    <cellStyle name="ปกติ 119" xfId="199"/>
    <cellStyle name="ปกติ 119 10" xfId="2181"/>
    <cellStyle name="ปกติ 119 11" xfId="3196"/>
    <cellStyle name="ปกติ 119 2" xfId="449"/>
    <cellStyle name="ปกติ 119 3" xfId="638"/>
    <cellStyle name="ปกติ 119 4" xfId="848"/>
    <cellStyle name="ปกติ 119 5" xfId="1056"/>
    <cellStyle name="ปกติ 119 6" xfId="1266"/>
    <cellStyle name="ปกติ 119 7" xfId="1471"/>
    <cellStyle name="ปกติ 119 8" xfId="1678"/>
    <cellStyle name="ปกติ 119 9" xfId="1880"/>
    <cellStyle name="ปกติ 122" xfId="200"/>
    <cellStyle name="ปกติ 122 10" xfId="2182"/>
    <cellStyle name="ปกติ 122 11" xfId="3197"/>
    <cellStyle name="ปกติ 122 2" xfId="450"/>
    <cellStyle name="ปกติ 122 3" xfId="639"/>
    <cellStyle name="ปกติ 122 4" xfId="849"/>
    <cellStyle name="ปกติ 122 5" xfId="1057"/>
    <cellStyle name="ปกติ 122 6" xfId="1267"/>
    <cellStyle name="ปกติ 122 7" xfId="1472"/>
    <cellStyle name="ปกติ 122 8" xfId="1679"/>
    <cellStyle name="ปกติ 122 9" xfId="1881"/>
    <cellStyle name="ปกติ 123" xfId="202"/>
    <cellStyle name="ปกติ 123 10" xfId="2184"/>
    <cellStyle name="ปกติ 123 11" xfId="3198"/>
    <cellStyle name="ปกติ 123 2" xfId="452"/>
    <cellStyle name="ปกติ 123 3" xfId="641"/>
    <cellStyle name="ปกติ 123 4" xfId="851"/>
    <cellStyle name="ปกติ 123 5" xfId="1059"/>
    <cellStyle name="ปกติ 123 6" xfId="1269"/>
    <cellStyle name="ปกติ 123 7" xfId="1474"/>
    <cellStyle name="ปกติ 123 8" xfId="1681"/>
    <cellStyle name="ปกติ 123 9" xfId="1883"/>
    <cellStyle name="ปกติ 124" xfId="203"/>
    <cellStyle name="ปกติ 124 10" xfId="2185"/>
    <cellStyle name="ปกติ 124 11" xfId="3199"/>
    <cellStyle name="ปกติ 124 2" xfId="453"/>
    <cellStyle name="ปกติ 124 3" xfId="642"/>
    <cellStyle name="ปกติ 124 4" xfId="852"/>
    <cellStyle name="ปกติ 124 5" xfId="1060"/>
    <cellStyle name="ปกติ 124 6" xfId="1270"/>
    <cellStyle name="ปกติ 124 7" xfId="1475"/>
    <cellStyle name="ปกติ 124 8" xfId="1682"/>
    <cellStyle name="ปกติ 124 9" xfId="1884"/>
    <cellStyle name="ปกติ 125" xfId="205"/>
    <cellStyle name="ปกติ 125 10" xfId="2187"/>
    <cellStyle name="ปกติ 125 11" xfId="3200"/>
    <cellStyle name="ปกติ 125 2" xfId="455"/>
    <cellStyle name="ปกติ 125 3" xfId="644"/>
    <cellStyle name="ปกติ 125 4" xfId="854"/>
    <cellStyle name="ปกติ 125 5" xfId="1062"/>
    <cellStyle name="ปกติ 125 6" xfId="1272"/>
    <cellStyle name="ปกติ 125 7" xfId="1477"/>
    <cellStyle name="ปกติ 125 8" xfId="1684"/>
    <cellStyle name="ปกติ 125 9" xfId="1886"/>
    <cellStyle name="ปกติ 126" xfId="206"/>
    <cellStyle name="ปกติ 126 10" xfId="2188"/>
    <cellStyle name="ปกติ 126 11" xfId="3201"/>
    <cellStyle name="ปกติ 126 2" xfId="456"/>
    <cellStyle name="ปกติ 126 3" xfId="645"/>
    <cellStyle name="ปกติ 126 4" xfId="855"/>
    <cellStyle name="ปกติ 126 5" xfId="1063"/>
    <cellStyle name="ปกติ 126 6" xfId="1273"/>
    <cellStyle name="ปกติ 126 7" xfId="1478"/>
    <cellStyle name="ปกติ 126 8" xfId="1685"/>
    <cellStyle name="ปกติ 126 9" xfId="1887"/>
    <cellStyle name="ปกติ 127" xfId="208"/>
    <cellStyle name="ปกติ 127 10" xfId="2190"/>
    <cellStyle name="ปกติ 127 11" xfId="3202"/>
    <cellStyle name="ปกติ 127 2" xfId="458"/>
    <cellStyle name="ปกติ 127 3" xfId="647"/>
    <cellStyle name="ปกติ 127 4" xfId="857"/>
    <cellStyle name="ปกติ 127 5" xfId="1065"/>
    <cellStyle name="ปกติ 127 6" xfId="1275"/>
    <cellStyle name="ปกติ 127 7" xfId="1480"/>
    <cellStyle name="ปกติ 127 8" xfId="1687"/>
    <cellStyle name="ปกติ 127 9" xfId="1889"/>
    <cellStyle name="ปกติ 128" xfId="209"/>
    <cellStyle name="ปกติ 128 10" xfId="2191"/>
    <cellStyle name="ปกติ 128 11" xfId="3203"/>
    <cellStyle name="ปกติ 128 2" xfId="459"/>
    <cellStyle name="ปกติ 128 3" xfId="648"/>
    <cellStyle name="ปกติ 128 4" xfId="858"/>
    <cellStyle name="ปกติ 128 5" xfId="1066"/>
    <cellStyle name="ปกติ 128 6" xfId="1276"/>
    <cellStyle name="ปกติ 128 7" xfId="1481"/>
    <cellStyle name="ปกติ 128 8" xfId="1688"/>
    <cellStyle name="ปกติ 128 9" xfId="1890"/>
    <cellStyle name="ปกติ 129" xfId="211"/>
    <cellStyle name="ปกติ 129 10" xfId="2193"/>
    <cellStyle name="ปกติ 129 11" xfId="3204"/>
    <cellStyle name="ปกติ 129 2" xfId="461"/>
    <cellStyle name="ปกติ 129 3" xfId="650"/>
    <cellStyle name="ปกติ 129 4" xfId="860"/>
    <cellStyle name="ปกติ 129 5" xfId="1068"/>
    <cellStyle name="ปกติ 129 6" xfId="1278"/>
    <cellStyle name="ปกติ 129 7" xfId="1483"/>
    <cellStyle name="ปกติ 129 8" xfId="1690"/>
    <cellStyle name="ปกติ 129 9" xfId="1892"/>
    <cellStyle name="ปกติ 130" xfId="212"/>
    <cellStyle name="ปกติ 130 10" xfId="2194"/>
    <cellStyle name="ปกติ 130 11" xfId="3205"/>
    <cellStyle name="ปกติ 130 2" xfId="462"/>
    <cellStyle name="ปกติ 130 3" xfId="651"/>
    <cellStyle name="ปกติ 130 4" xfId="861"/>
    <cellStyle name="ปกติ 130 5" xfId="1069"/>
    <cellStyle name="ปกติ 130 6" xfId="1279"/>
    <cellStyle name="ปกติ 130 7" xfId="1484"/>
    <cellStyle name="ปกติ 130 8" xfId="1691"/>
    <cellStyle name="ปกติ 130 9" xfId="1893"/>
    <cellStyle name="ปกติ 131" xfId="214"/>
    <cellStyle name="ปกติ 131 10" xfId="2196"/>
    <cellStyle name="ปกติ 131 11" xfId="3206"/>
    <cellStyle name="ปกติ 131 2" xfId="464"/>
    <cellStyle name="ปกติ 131 3" xfId="653"/>
    <cellStyle name="ปกติ 131 4" xfId="863"/>
    <cellStyle name="ปกติ 131 5" xfId="1071"/>
    <cellStyle name="ปกติ 131 6" xfId="1281"/>
    <cellStyle name="ปกติ 131 7" xfId="1486"/>
    <cellStyle name="ปกติ 131 8" xfId="1693"/>
    <cellStyle name="ปกติ 131 9" xfId="1895"/>
    <cellStyle name="ปกติ 2" xfId="239"/>
    <cellStyle name="ปกติ 2 2" xfId="2269"/>
    <cellStyle name="ปกติ 2 3" xfId="2656"/>
    <cellStyle name="ปกติ 2 4" xfId="3289"/>
    <cellStyle name="ปกติ 2 5" xfId="3285"/>
    <cellStyle name="ปกติ 3" xfId="2028"/>
    <cellStyle name="ปกติ 48" xfId="101"/>
    <cellStyle name="ปกติ 48 10" xfId="2083"/>
    <cellStyle name="ปกติ 48 11" xfId="3207"/>
    <cellStyle name="ปกติ 48 2" xfId="351"/>
    <cellStyle name="ปกติ 48 3" xfId="540"/>
    <cellStyle name="ปกติ 48 4" xfId="750"/>
    <cellStyle name="ปกติ 48 5" xfId="958"/>
    <cellStyle name="ปกติ 48 6" xfId="1168"/>
    <cellStyle name="ปกติ 48 7" xfId="1373"/>
    <cellStyle name="ปกติ 48 8" xfId="1580"/>
    <cellStyle name="ปกติ 48 9" xfId="1782"/>
    <cellStyle name="ปกติ 49" xfId="103"/>
    <cellStyle name="ปกติ 49 10" xfId="2085"/>
    <cellStyle name="ปกติ 49 11" xfId="3208"/>
    <cellStyle name="ปกติ 49 2" xfId="353"/>
    <cellStyle name="ปกติ 49 3" xfId="542"/>
    <cellStyle name="ปกติ 49 4" xfId="752"/>
    <cellStyle name="ปกติ 49 5" xfId="960"/>
    <cellStyle name="ปกติ 49 6" xfId="1170"/>
    <cellStyle name="ปกติ 49 7" xfId="1375"/>
    <cellStyle name="ปกติ 49 8" xfId="1582"/>
    <cellStyle name="ปกติ 49 9" xfId="1784"/>
    <cellStyle name="ปกติ 50" xfId="104"/>
    <cellStyle name="ปกติ 50 10" xfId="2086"/>
    <cellStyle name="ปกติ 50 11" xfId="3209"/>
    <cellStyle name="ปกติ 50 2" xfId="354"/>
    <cellStyle name="ปกติ 50 3" xfId="543"/>
    <cellStyle name="ปกติ 50 4" xfId="753"/>
    <cellStyle name="ปกติ 50 5" xfId="961"/>
    <cellStyle name="ปกติ 50 6" xfId="1171"/>
    <cellStyle name="ปกติ 50 7" xfId="1376"/>
    <cellStyle name="ปกติ 50 8" xfId="1583"/>
    <cellStyle name="ปกติ 50 9" xfId="1785"/>
    <cellStyle name="ปกติ 51" xfId="106"/>
    <cellStyle name="ปกติ 51 10" xfId="2088"/>
    <cellStyle name="ปกติ 51 11" xfId="3210"/>
    <cellStyle name="ปกติ 51 2" xfId="356"/>
    <cellStyle name="ปกติ 51 3" xfId="545"/>
    <cellStyle name="ปกติ 51 4" xfId="755"/>
    <cellStyle name="ปกติ 51 5" xfId="963"/>
    <cellStyle name="ปกติ 51 6" xfId="1173"/>
    <cellStyle name="ปกติ 51 7" xfId="1378"/>
    <cellStyle name="ปกติ 51 8" xfId="1585"/>
    <cellStyle name="ปกติ 51 9" xfId="1787"/>
    <cellStyle name="ปกติ 52" xfId="107"/>
    <cellStyle name="ปกติ 52 10" xfId="2089"/>
    <cellStyle name="ปกติ 52 11" xfId="3211"/>
    <cellStyle name="ปกติ 52 2" xfId="357"/>
    <cellStyle name="ปกติ 52 3" xfId="546"/>
    <cellStyle name="ปกติ 52 4" xfId="756"/>
    <cellStyle name="ปกติ 52 5" xfId="964"/>
    <cellStyle name="ปกติ 52 6" xfId="1174"/>
    <cellStyle name="ปกติ 52 7" xfId="1379"/>
    <cellStyle name="ปกติ 52 8" xfId="1586"/>
    <cellStyle name="ปกติ 52 9" xfId="1788"/>
    <cellStyle name="ปกติ 53" xfId="109"/>
    <cellStyle name="ปกติ 53 10" xfId="2091"/>
    <cellStyle name="ปกติ 53 11" xfId="3212"/>
    <cellStyle name="ปกติ 53 2" xfId="359"/>
    <cellStyle name="ปกติ 53 3" xfId="548"/>
    <cellStyle name="ปกติ 53 4" xfId="758"/>
    <cellStyle name="ปกติ 53 5" xfId="966"/>
    <cellStyle name="ปกติ 53 6" xfId="1176"/>
    <cellStyle name="ปกติ 53 7" xfId="1381"/>
    <cellStyle name="ปกติ 53 8" xfId="1588"/>
    <cellStyle name="ปกติ 53 9" xfId="1790"/>
    <cellStyle name="ปกติ 54" xfId="110"/>
    <cellStyle name="ปกติ 54 10" xfId="2092"/>
    <cellStyle name="ปกติ 54 11" xfId="3213"/>
    <cellStyle name="ปกติ 54 2" xfId="360"/>
    <cellStyle name="ปกติ 54 3" xfId="549"/>
    <cellStyle name="ปกติ 54 4" xfId="759"/>
    <cellStyle name="ปกติ 54 5" xfId="967"/>
    <cellStyle name="ปกติ 54 6" xfId="1177"/>
    <cellStyle name="ปกติ 54 7" xfId="1382"/>
    <cellStyle name="ปกติ 54 8" xfId="1589"/>
    <cellStyle name="ปกติ 54 9" xfId="1791"/>
    <cellStyle name="ปกติ 55" xfId="112"/>
    <cellStyle name="ปกติ 55 10" xfId="2094"/>
    <cellStyle name="ปกติ 55 11" xfId="3214"/>
    <cellStyle name="ปกติ 55 2" xfId="362"/>
    <cellStyle name="ปกติ 55 3" xfId="551"/>
    <cellStyle name="ปกติ 55 4" xfId="761"/>
    <cellStyle name="ปกติ 55 5" xfId="969"/>
    <cellStyle name="ปกติ 55 6" xfId="1179"/>
    <cellStyle name="ปกติ 55 7" xfId="1384"/>
    <cellStyle name="ปกติ 55 8" xfId="1591"/>
    <cellStyle name="ปกติ 55 9" xfId="1793"/>
    <cellStyle name="ปกติ 58" xfId="113"/>
    <cellStyle name="ปกติ 58 10" xfId="2095"/>
    <cellStyle name="ปกติ 58 11" xfId="3215"/>
    <cellStyle name="ปกติ 58 2" xfId="363"/>
    <cellStyle name="ปกติ 58 3" xfId="552"/>
    <cellStyle name="ปกติ 58 4" xfId="762"/>
    <cellStyle name="ปกติ 58 5" xfId="970"/>
    <cellStyle name="ปกติ 58 6" xfId="1180"/>
    <cellStyle name="ปกติ 58 7" xfId="1385"/>
    <cellStyle name="ปกติ 58 8" xfId="1592"/>
    <cellStyle name="ปกติ 58 9" xfId="1794"/>
    <cellStyle name="ปกติ 60" xfId="115"/>
    <cellStyle name="ปกติ 60 10" xfId="2097"/>
    <cellStyle name="ปกติ 60 11" xfId="3216"/>
    <cellStyle name="ปกติ 60 2" xfId="365"/>
    <cellStyle name="ปกติ 60 3" xfId="554"/>
    <cellStyle name="ปกติ 60 4" xfId="764"/>
    <cellStyle name="ปกติ 60 5" xfId="972"/>
    <cellStyle name="ปกติ 60 6" xfId="1182"/>
    <cellStyle name="ปกติ 60 7" xfId="1387"/>
    <cellStyle name="ปกติ 60 8" xfId="1594"/>
    <cellStyle name="ปกติ 60 9" xfId="1796"/>
    <cellStyle name="ปกติ 61" xfId="116"/>
    <cellStyle name="ปกติ 61 10" xfId="2098"/>
    <cellStyle name="ปกติ 61 11" xfId="3217"/>
    <cellStyle name="ปกติ 61 2" xfId="366"/>
    <cellStyle name="ปกติ 61 3" xfId="555"/>
    <cellStyle name="ปกติ 61 4" xfId="765"/>
    <cellStyle name="ปกติ 61 5" xfId="973"/>
    <cellStyle name="ปกติ 61 6" xfId="1183"/>
    <cellStyle name="ปกติ 61 7" xfId="1388"/>
    <cellStyle name="ปกติ 61 8" xfId="1595"/>
    <cellStyle name="ปกติ 61 9" xfId="1797"/>
    <cellStyle name="ปกติ 62" xfId="118"/>
    <cellStyle name="ปกติ 62 10" xfId="2100"/>
    <cellStyle name="ปกติ 62 11" xfId="3218"/>
    <cellStyle name="ปกติ 62 2" xfId="368"/>
    <cellStyle name="ปกติ 62 3" xfId="557"/>
    <cellStyle name="ปกติ 62 4" xfId="767"/>
    <cellStyle name="ปกติ 62 5" xfId="975"/>
    <cellStyle name="ปกติ 62 6" xfId="1185"/>
    <cellStyle name="ปกติ 62 7" xfId="1390"/>
    <cellStyle name="ปกติ 62 8" xfId="1597"/>
    <cellStyle name="ปกติ 62 9" xfId="1799"/>
    <cellStyle name="ปกติ 63" xfId="119"/>
    <cellStyle name="ปกติ 63 10" xfId="2101"/>
    <cellStyle name="ปกติ 63 11" xfId="3219"/>
    <cellStyle name="ปกติ 63 2" xfId="369"/>
    <cellStyle name="ปกติ 63 3" xfId="558"/>
    <cellStyle name="ปกติ 63 4" xfId="768"/>
    <cellStyle name="ปกติ 63 5" xfId="976"/>
    <cellStyle name="ปกติ 63 6" xfId="1186"/>
    <cellStyle name="ปกติ 63 7" xfId="1391"/>
    <cellStyle name="ปกติ 63 8" xfId="1598"/>
    <cellStyle name="ปกติ 63 9" xfId="1800"/>
    <cellStyle name="ปกติ 64" xfId="121"/>
    <cellStyle name="ปกติ 64 10" xfId="2103"/>
    <cellStyle name="ปกติ 64 11" xfId="3220"/>
    <cellStyle name="ปกติ 64 2" xfId="371"/>
    <cellStyle name="ปกติ 64 3" xfId="560"/>
    <cellStyle name="ปกติ 64 4" xfId="770"/>
    <cellStyle name="ปกติ 64 5" xfId="978"/>
    <cellStyle name="ปกติ 64 6" xfId="1188"/>
    <cellStyle name="ปกติ 64 7" xfId="1393"/>
    <cellStyle name="ปกติ 64 8" xfId="1600"/>
    <cellStyle name="ปกติ 64 9" xfId="1802"/>
    <cellStyle name="ปกติ 65" xfId="124"/>
    <cellStyle name="ปกติ 65 10" xfId="2106"/>
    <cellStyle name="ปกติ 65 11" xfId="3221"/>
    <cellStyle name="ปกติ 65 2" xfId="374"/>
    <cellStyle name="ปกติ 65 3" xfId="563"/>
    <cellStyle name="ปกติ 65 4" xfId="773"/>
    <cellStyle name="ปกติ 65 5" xfId="981"/>
    <cellStyle name="ปกติ 65 6" xfId="1191"/>
    <cellStyle name="ปกติ 65 7" xfId="1396"/>
    <cellStyle name="ปกติ 65 8" xfId="1603"/>
    <cellStyle name="ปกติ 65 9" xfId="1805"/>
    <cellStyle name="ปกติ 66" xfId="122"/>
    <cellStyle name="ปกติ 66 10" xfId="2104"/>
    <cellStyle name="ปกติ 66 11" xfId="3222"/>
    <cellStyle name="ปกติ 66 2" xfId="372"/>
    <cellStyle name="ปกติ 66 3" xfId="561"/>
    <cellStyle name="ปกติ 66 4" xfId="771"/>
    <cellStyle name="ปกติ 66 5" xfId="979"/>
    <cellStyle name="ปกติ 66 6" xfId="1189"/>
    <cellStyle name="ปกติ 66 7" xfId="1394"/>
    <cellStyle name="ปกติ 66 8" xfId="1601"/>
    <cellStyle name="ปกติ 66 9" xfId="1803"/>
    <cellStyle name="ปกติ 67" xfId="125"/>
    <cellStyle name="ปกติ 67 10" xfId="2107"/>
    <cellStyle name="ปกติ 67 11" xfId="3223"/>
    <cellStyle name="ปกติ 67 2" xfId="375"/>
    <cellStyle name="ปกติ 67 3" xfId="564"/>
    <cellStyle name="ปกติ 67 4" xfId="774"/>
    <cellStyle name="ปกติ 67 5" xfId="982"/>
    <cellStyle name="ปกติ 67 6" xfId="1192"/>
    <cellStyle name="ปกติ 67 7" xfId="1397"/>
    <cellStyle name="ปกติ 67 8" xfId="1604"/>
    <cellStyle name="ปกติ 67 9" xfId="1806"/>
    <cellStyle name="ปกติ 68" xfId="127"/>
    <cellStyle name="ปกติ 68 10" xfId="2109"/>
    <cellStyle name="ปกติ 68 11" xfId="3224"/>
    <cellStyle name="ปกติ 68 2" xfId="377"/>
    <cellStyle name="ปกติ 68 3" xfId="566"/>
    <cellStyle name="ปกติ 68 4" xfId="776"/>
    <cellStyle name="ปกติ 68 5" xfId="984"/>
    <cellStyle name="ปกติ 68 6" xfId="1194"/>
    <cellStyle name="ปกติ 68 7" xfId="1399"/>
    <cellStyle name="ปกติ 68 8" xfId="1606"/>
    <cellStyle name="ปกติ 68 9" xfId="1808"/>
    <cellStyle name="ปกติ 69" xfId="128"/>
    <cellStyle name="ปกติ 69 10" xfId="2110"/>
    <cellStyle name="ปกติ 69 11" xfId="3225"/>
    <cellStyle name="ปกติ 69 2" xfId="378"/>
    <cellStyle name="ปกติ 69 3" xfId="567"/>
    <cellStyle name="ปกติ 69 4" xfId="777"/>
    <cellStyle name="ปกติ 69 5" xfId="985"/>
    <cellStyle name="ปกติ 69 6" xfId="1195"/>
    <cellStyle name="ปกติ 69 7" xfId="1400"/>
    <cellStyle name="ปกติ 69 8" xfId="1607"/>
    <cellStyle name="ปกติ 69 9" xfId="1809"/>
    <cellStyle name="ปกติ 70" xfId="130"/>
    <cellStyle name="ปกติ 70 10" xfId="2112"/>
    <cellStyle name="ปกติ 70 11" xfId="3226"/>
    <cellStyle name="ปกติ 70 2" xfId="380"/>
    <cellStyle name="ปกติ 70 3" xfId="569"/>
    <cellStyle name="ปกติ 70 4" xfId="779"/>
    <cellStyle name="ปกติ 70 5" xfId="987"/>
    <cellStyle name="ปกติ 70 6" xfId="1197"/>
    <cellStyle name="ปกติ 70 7" xfId="1402"/>
    <cellStyle name="ปกติ 70 8" xfId="1609"/>
    <cellStyle name="ปกติ 70 9" xfId="1811"/>
    <cellStyle name="ปกติ 71" xfId="131"/>
    <cellStyle name="ปกติ 71 10" xfId="2113"/>
    <cellStyle name="ปกติ 71 11" xfId="3227"/>
    <cellStyle name="ปกติ 71 2" xfId="381"/>
    <cellStyle name="ปกติ 71 3" xfId="570"/>
    <cellStyle name="ปกติ 71 4" xfId="780"/>
    <cellStyle name="ปกติ 71 5" xfId="988"/>
    <cellStyle name="ปกติ 71 6" xfId="1198"/>
    <cellStyle name="ปกติ 71 7" xfId="1403"/>
    <cellStyle name="ปกติ 71 8" xfId="1610"/>
    <cellStyle name="ปกติ 71 9" xfId="1812"/>
    <cellStyle name="ปกติ 72" xfId="133"/>
    <cellStyle name="ปกติ 72 10" xfId="2115"/>
    <cellStyle name="ปกติ 72 11" xfId="3228"/>
    <cellStyle name="ปกติ 72 2" xfId="383"/>
    <cellStyle name="ปกติ 72 3" xfId="572"/>
    <cellStyle name="ปกติ 72 4" xfId="782"/>
    <cellStyle name="ปกติ 72 5" xfId="990"/>
    <cellStyle name="ปกติ 72 6" xfId="1200"/>
    <cellStyle name="ปกติ 72 7" xfId="1405"/>
    <cellStyle name="ปกติ 72 8" xfId="1612"/>
    <cellStyle name="ปกติ 72 9" xfId="1814"/>
    <cellStyle name="ปกติ 73" xfId="134"/>
    <cellStyle name="ปกติ 73 10" xfId="2116"/>
    <cellStyle name="ปกติ 73 11" xfId="3229"/>
    <cellStyle name="ปกติ 73 2" xfId="384"/>
    <cellStyle name="ปกติ 73 3" xfId="573"/>
    <cellStyle name="ปกติ 73 4" xfId="783"/>
    <cellStyle name="ปกติ 73 5" xfId="991"/>
    <cellStyle name="ปกติ 73 6" xfId="1201"/>
    <cellStyle name="ปกติ 73 7" xfId="1406"/>
    <cellStyle name="ปกติ 73 8" xfId="1613"/>
    <cellStyle name="ปกติ 73 9" xfId="1815"/>
    <cellStyle name="ปกติ 74" xfId="136"/>
    <cellStyle name="ปกติ 74 10" xfId="2118"/>
    <cellStyle name="ปกติ 74 11" xfId="3230"/>
    <cellStyle name="ปกติ 74 2" xfId="386"/>
    <cellStyle name="ปกติ 74 3" xfId="575"/>
    <cellStyle name="ปกติ 74 4" xfId="785"/>
    <cellStyle name="ปกติ 74 5" xfId="993"/>
    <cellStyle name="ปกติ 74 6" xfId="1203"/>
    <cellStyle name="ปกติ 74 7" xfId="1408"/>
    <cellStyle name="ปกติ 74 8" xfId="1615"/>
    <cellStyle name="ปกติ 74 9" xfId="1817"/>
    <cellStyle name="ปกติ 75" xfId="137"/>
    <cellStyle name="ปกติ 75 10" xfId="2119"/>
    <cellStyle name="ปกติ 75 11" xfId="3231"/>
    <cellStyle name="ปกติ 75 2" xfId="387"/>
    <cellStyle name="ปกติ 75 3" xfId="576"/>
    <cellStyle name="ปกติ 75 4" xfId="786"/>
    <cellStyle name="ปกติ 75 5" xfId="994"/>
    <cellStyle name="ปกติ 75 6" xfId="1204"/>
    <cellStyle name="ปกติ 75 7" xfId="1409"/>
    <cellStyle name="ปกติ 75 8" xfId="1616"/>
    <cellStyle name="ปกติ 75 9" xfId="1818"/>
    <cellStyle name="ปกติ 76" xfId="139"/>
    <cellStyle name="ปกติ 76 10" xfId="2121"/>
    <cellStyle name="ปกติ 76 11" xfId="3232"/>
    <cellStyle name="ปกติ 76 2" xfId="389"/>
    <cellStyle name="ปกติ 76 3" xfId="578"/>
    <cellStyle name="ปกติ 76 4" xfId="788"/>
    <cellStyle name="ปกติ 76 5" xfId="996"/>
    <cellStyle name="ปกติ 76 6" xfId="1206"/>
    <cellStyle name="ปกติ 76 7" xfId="1411"/>
    <cellStyle name="ปกติ 76 8" xfId="1618"/>
    <cellStyle name="ปกติ 76 9" xfId="1820"/>
    <cellStyle name="ปกติ 77" xfId="140"/>
    <cellStyle name="ปกติ 77 10" xfId="2122"/>
    <cellStyle name="ปกติ 77 11" xfId="3233"/>
    <cellStyle name="ปกติ 77 2" xfId="390"/>
    <cellStyle name="ปกติ 77 3" xfId="579"/>
    <cellStyle name="ปกติ 77 4" xfId="789"/>
    <cellStyle name="ปกติ 77 5" xfId="997"/>
    <cellStyle name="ปกติ 77 6" xfId="1207"/>
    <cellStyle name="ปกติ 77 7" xfId="1412"/>
    <cellStyle name="ปกติ 77 8" xfId="1619"/>
    <cellStyle name="ปกติ 77 9" xfId="1821"/>
    <cellStyle name="ปกติ 78" xfId="142"/>
    <cellStyle name="ปกติ 78 10" xfId="2124"/>
    <cellStyle name="ปกติ 78 11" xfId="3234"/>
    <cellStyle name="ปกติ 78 2" xfId="392"/>
    <cellStyle name="ปกติ 78 3" xfId="581"/>
    <cellStyle name="ปกติ 78 4" xfId="791"/>
    <cellStyle name="ปกติ 78 5" xfId="999"/>
    <cellStyle name="ปกติ 78 6" xfId="1209"/>
    <cellStyle name="ปกติ 78 7" xfId="1414"/>
    <cellStyle name="ปกติ 78 8" xfId="1621"/>
    <cellStyle name="ปกติ 78 9" xfId="1823"/>
    <cellStyle name="ปกติ 79" xfId="143"/>
    <cellStyle name="ปกติ 79 10" xfId="2125"/>
    <cellStyle name="ปกติ 79 11" xfId="3235"/>
    <cellStyle name="ปกติ 79 2" xfId="393"/>
    <cellStyle name="ปกติ 79 3" xfId="582"/>
    <cellStyle name="ปกติ 79 4" xfId="792"/>
    <cellStyle name="ปกติ 79 5" xfId="1000"/>
    <cellStyle name="ปกติ 79 6" xfId="1210"/>
    <cellStyle name="ปกติ 79 7" xfId="1415"/>
    <cellStyle name="ปกติ 79 8" xfId="1622"/>
    <cellStyle name="ปกติ 79 9" xfId="1824"/>
    <cellStyle name="ปกติ 80" xfId="145"/>
    <cellStyle name="ปกติ 80 10" xfId="2127"/>
    <cellStyle name="ปกติ 80 11" xfId="3236"/>
    <cellStyle name="ปกติ 80 2" xfId="395"/>
    <cellStyle name="ปกติ 80 3" xfId="584"/>
    <cellStyle name="ปกติ 80 4" xfId="794"/>
    <cellStyle name="ปกติ 80 5" xfId="1002"/>
    <cellStyle name="ปกติ 80 6" xfId="1212"/>
    <cellStyle name="ปกติ 80 7" xfId="1417"/>
    <cellStyle name="ปกติ 80 8" xfId="1624"/>
    <cellStyle name="ปกติ 80 9" xfId="1826"/>
    <cellStyle name="ปกติ 81" xfId="146"/>
    <cellStyle name="ปกติ 81 10" xfId="2128"/>
    <cellStyle name="ปกติ 81 11" xfId="3237"/>
    <cellStyle name="ปกติ 81 2" xfId="396"/>
    <cellStyle name="ปกติ 81 3" xfId="585"/>
    <cellStyle name="ปกติ 81 4" xfId="795"/>
    <cellStyle name="ปกติ 81 5" xfId="1003"/>
    <cellStyle name="ปกติ 81 6" xfId="1213"/>
    <cellStyle name="ปกติ 81 7" xfId="1418"/>
    <cellStyle name="ปกติ 81 8" xfId="1625"/>
    <cellStyle name="ปกติ 81 9" xfId="1827"/>
    <cellStyle name="ปกติ 82" xfId="148"/>
    <cellStyle name="ปกติ 82 10" xfId="2130"/>
    <cellStyle name="ปกติ 82 11" xfId="3238"/>
    <cellStyle name="ปกติ 82 2" xfId="398"/>
    <cellStyle name="ปกติ 82 3" xfId="587"/>
    <cellStyle name="ปกติ 82 4" xfId="797"/>
    <cellStyle name="ปกติ 82 5" xfId="1005"/>
    <cellStyle name="ปกติ 82 6" xfId="1215"/>
    <cellStyle name="ปกติ 82 7" xfId="1420"/>
    <cellStyle name="ปกติ 82 8" xfId="1627"/>
    <cellStyle name="ปกติ 82 9" xfId="1829"/>
    <cellStyle name="ปกติ 83" xfId="149"/>
    <cellStyle name="ปกติ 83 10" xfId="2131"/>
    <cellStyle name="ปกติ 83 11" xfId="3239"/>
    <cellStyle name="ปกติ 83 2" xfId="399"/>
    <cellStyle name="ปกติ 83 3" xfId="588"/>
    <cellStyle name="ปกติ 83 4" xfId="798"/>
    <cellStyle name="ปกติ 83 5" xfId="1006"/>
    <cellStyle name="ปกติ 83 6" xfId="1216"/>
    <cellStyle name="ปกติ 83 7" xfId="1421"/>
    <cellStyle name="ปกติ 83 8" xfId="1628"/>
    <cellStyle name="ปกติ 83 9" xfId="1830"/>
    <cellStyle name="ปกติ 84" xfId="151"/>
    <cellStyle name="ปกติ 84 10" xfId="2133"/>
    <cellStyle name="ปกติ 84 11" xfId="3240"/>
    <cellStyle name="ปกติ 84 2" xfId="401"/>
    <cellStyle name="ปกติ 84 3" xfId="590"/>
    <cellStyle name="ปกติ 84 4" xfId="800"/>
    <cellStyle name="ปกติ 84 5" xfId="1008"/>
    <cellStyle name="ปกติ 84 6" xfId="1218"/>
    <cellStyle name="ปกติ 84 7" xfId="1423"/>
    <cellStyle name="ปกติ 84 8" xfId="1630"/>
    <cellStyle name="ปกติ 84 9" xfId="1832"/>
    <cellStyle name="ปกติ 85" xfId="152"/>
    <cellStyle name="ปกติ 85 10" xfId="2134"/>
    <cellStyle name="ปกติ 85 11" xfId="3241"/>
    <cellStyle name="ปกติ 85 2" xfId="402"/>
    <cellStyle name="ปกติ 85 3" xfId="591"/>
    <cellStyle name="ปกติ 85 4" xfId="801"/>
    <cellStyle name="ปกติ 85 5" xfId="1009"/>
    <cellStyle name="ปกติ 85 6" xfId="1219"/>
    <cellStyle name="ปกติ 85 7" xfId="1424"/>
    <cellStyle name="ปกติ 85 8" xfId="1631"/>
    <cellStyle name="ปกติ 85 9" xfId="1833"/>
    <cellStyle name="ปกติ 86" xfId="154"/>
    <cellStyle name="ปกติ 86 10" xfId="2136"/>
    <cellStyle name="ปกติ 86 11" xfId="3242"/>
    <cellStyle name="ปกติ 86 2" xfId="404"/>
    <cellStyle name="ปกติ 86 3" xfId="593"/>
    <cellStyle name="ปกติ 86 4" xfId="803"/>
    <cellStyle name="ปกติ 86 5" xfId="1011"/>
    <cellStyle name="ปกติ 86 6" xfId="1221"/>
    <cellStyle name="ปกติ 86 7" xfId="1426"/>
    <cellStyle name="ปกติ 86 8" xfId="1633"/>
    <cellStyle name="ปกติ 86 9" xfId="1835"/>
    <cellStyle name="ปกติ 87" xfId="155"/>
    <cellStyle name="ปกติ 87 10" xfId="2137"/>
    <cellStyle name="ปกติ 87 11" xfId="3243"/>
    <cellStyle name="ปกติ 87 2" xfId="405"/>
    <cellStyle name="ปกติ 87 3" xfId="594"/>
    <cellStyle name="ปกติ 87 4" xfId="804"/>
    <cellStyle name="ปกติ 87 5" xfId="1012"/>
    <cellStyle name="ปกติ 87 6" xfId="1222"/>
    <cellStyle name="ปกติ 87 7" xfId="1427"/>
    <cellStyle name="ปกติ 87 8" xfId="1634"/>
    <cellStyle name="ปกติ 87 9" xfId="1836"/>
    <cellStyle name="ปกติ 88" xfId="157"/>
    <cellStyle name="ปกติ 88 10" xfId="2139"/>
    <cellStyle name="ปกติ 88 11" xfId="3244"/>
    <cellStyle name="ปกติ 88 2" xfId="407"/>
    <cellStyle name="ปกติ 88 3" xfId="596"/>
    <cellStyle name="ปกติ 88 4" xfId="806"/>
    <cellStyle name="ปกติ 88 5" xfId="1014"/>
    <cellStyle name="ปกติ 88 6" xfId="1224"/>
    <cellStyle name="ปกติ 88 7" xfId="1429"/>
    <cellStyle name="ปกติ 88 8" xfId="1636"/>
    <cellStyle name="ปกติ 88 9" xfId="1838"/>
    <cellStyle name="ปกติ 89" xfId="158"/>
    <cellStyle name="ปกติ 89 10" xfId="2140"/>
    <cellStyle name="ปกติ 89 11" xfId="3245"/>
    <cellStyle name="ปกติ 89 2" xfId="408"/>
    <cellStyle name="ปกติ 89 3" xfId="597"/>
    <cellStyle name="ปกติ 89 4" xfId="807"/>
    <cellStyle name="ปกติ 89 5" xfId="1015"/>
    <cellStyle name="ปกติ 89 6" xfId="1225"/>
    <cellStyle name="ปกติ 89 7" xfId="1430"/>
    <cellStyle name="ปกติ 89 8" xfId="1637"/>
    <cellStyle name="ปกติ 89 9" xfId="1839"/>
    <cellStyle name="ปกติ 90" xfId="160"/>
    <cellStyle name="ปกติ 90 10" xfId="2142"/>
    <cellStyle name="ปกติ 90 11" xfId="3246"/>
    <cellStyle name="ปกติ 90 2" xfId="410"/>
    <cellStyle name="ปกติ 90 3" xfId="599"/>
    <cellStyle name="ปกติ 90 4" xfId="809"/>
    <cellStyle name="ปกติ 90 5" xfId="1017"/>
    <cellStyle name="ปกติ 90 6" xfId="1227"/>
    <cellStyle name="ปกติ 90 7" xfId="1432"/>
    <cellStyle name="ปกติ 90 8" xfId="1639"/>
    <cellStyle name="ปกติ 90 9" xfId="1841"/>
    <cellStyle name="ปกติ 91" xfId="161"/>
    <cellStyle name="ปกติ 91 10" xfId="2143"/>
    <cellStyle name="ปกติ 91 11" xfId="3247"/>
    <cellStyle name="ปกติ 91 2" xfId="411"/>
    <cellStyle name="ปกติ 91 3" xfId="600"/>
    <cellStyle name="ปกติ 91 4" xfId="810"/>
    <cellStyle name="ปกติ 91 5" xfId="1018"/>
    <cellStyle name="ปกติ 91 6" xfId="1228"/>
    <cellStyle name="ปกติ 91 7" xfId="1433"/>
    <cellStyle name="ปกติ 91 8" xfId="1640"/>
    <cellStyle name="ปกติ 91 9" xfId="1842"/>
    <cellStyle name="ปกติ 92" xfId="163"/>
    <cellStyle name="ปกติ 92 10" xfId="2145"/>
    <cellStyle name="ปกติ 92 11" xfId="3248"/>
    <cellStyle name="ปกติ 92 2" xfId="413"/>
    <cellStyle name="ปกติ 92 3" xfId="602"/>
    <cellStyle name="ปกติ 92 4" xfId="812"/>
    <cellStyle name="ปกติ 92 5" xfId="1020"/>
    <cellStyle name="ปกติ 92 6" xfId="1230"/>
    <cellStyle name="ปกติ 92 7" xfId="1435"/>
    <cellStyle name="ปกติ 92 8" xfId="1642"/>
    <cellStyle name="ปกติ 92 9" xfId="1844"/>
    <cellStyle name="ปกติ 93" xfId="164"/>
    <cellStyle name="ปกติ 93 10" xfId="2146"/>
    <cellStyle name="ปกติ 93 11" xfId="3249"/>
    <cellStyle name="ปกติ 93 2" xfId="414"/>
    <cellStyle name="ปกติ 93 3" xfId="603"/>
    <cellStyle name="ปกติ 93 4" xfId="813"/>
    <cellStyle name="ปกติ 93 5" xfId="1021"/>
    <cellStyle name="ปกติ 93 6" xfId="1231"/>
    <cellStyle name="ปกติ 93 7" xfId="1436"/>
    <cellStyle name="ปกติ 93 8" xfId="1643"/>
    <cellStyle name="ปกติ 93 9" xfId="1845"/>
    <cellStyle name="ปกติ 94" xfId="166"/>
    <cellStyle name="ปกติ 94 10" xfId="2148"/>
    <cellStyle name="ปกติ 94 11" xfId="3250"/>
    <cellStyle name="ปกติ 94 2" xfId="416"/>
    <cellStyle name="ปกติ 94 3" xfId="605"/>
    <cellStyle name="ปกติ 94 4" xfId="815"/>
    <cellStyle name="ปกติ 94 5" xfId="1023"/>
    <cellStyle name="ปกติ 94 6" xfId="1233"/>
    <cellStyle name="ปกติ 94 7" xfId="1438"/>
    <cellStyle name="ปกติ 94 8" xfId="1645"/>
    <cellStyle name="ปกติ 94 9" xfId="1847"/>
    <cellStyle name="ปกติ 95" xfId="167"/>
    <cellStyle name="ปกติ 95 10" xfId="2149"/>
    <cellStyle name="ปกติ 95 11" xfId="3251"/>
    <cellStyle name="ปกติ 95 2" xfId="417"/>
    <cellStyle name="ปกติ 95 3" xfId="606"/>
    <cellStyle name="ปกติ 95 4" xfId="816"/>
    <cellStyle name="ปกติ 95 5" xfId="1024"/>
    <cellStyle name="ปกติ 95 6" xfId="1234"/>
    <cellStyle name="ปกติ 95 7" xfId="1439"/>
    <cellStyle name="ปกติ 95 8" xfId="1646"/>
    <cellStyle name="ปกติ 95 9" xfId="1848"/>
    <cellStyle name="ปกติ 96" xfId="169"/>
    <cellStyle name="ปกติ 96 10" xfId="2151"/>
    <cellStyle name="ปกติ 96 11" xfId="3252"/>
    <cellStyle name="ปกติ 96 2" xfId="419"/>
    <cellStyle name="ปกติ 96 3" xfId="608"/>
    <cellStyle name="ปกติ 96 4" xfId="818"/>
    <cellStyle name="ปกติ 96 5" xfId="1026"/>
    <cellStyle name="ปกติ 96 6" xfId="1236"/>
    <cellStyle name="ปกติ 96 7" xfId="1441"/>
    <cellStyle name="ปกติ 96 8" xfId="1648"/>
    <cellStyle name="ปกติ 96 9" xfId="1850"/>
    <cellStyle name="ปกติ 97" xfId="170"/>
    <cellStyle name="ปกติ 97 10" xfId="2152"/>
    <cellStyle name="ปกติ 97 11" xfId="3253"/>
    <cellStyle name="ปกติ 97 2" xfId="420"/>
    <cellStyle name="ปกติ 97 3" xfId="609"/>
    <cellStyle name="ปกติ 97 4" xfId="819"/>
    <cellStyle name="ปกติ 97 5" xfId="1027"/>
    <cellStyle name="ปกติ 97 6" xfId="1237"/>
    <cellStyle name="ปกติ 97 7" xfId="1442"/>
    <cellStyle name="ปกติ 97 8" xfId="1649"/>
    <cellStyle name="ปกติ 97 9" xfId="1851"/>
    <cellStyle name="ปกติ 98" xfId="172"/>
    <cellStyle name="ปกติ 98 10" xfId="2154"/>
    <cellStyle name="ปกติ 98 11" xfId="3254"/>
    <cellStyle name="ปกติ 98 2" xfId="422"/>
    <cellStyle name="ปกติ 98 3" xfId="611"/>
    <cellStyle name="ปกติ 98 4" xfId="821"/>
    <cellStyle name="ปกติ 98 5" xfId="1029"/>
    <cellStyle name="ปกติ 98 6" xfId="1239"/>
    <cellStyle name="ปกติ 98 7" xfId="1444"/>
    <cellStyle name="ปกติ 98 8" xfId="1651"/>
    <cellStyle name="ปกติ 98 9" xfId="18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5"/>
  <sheetViews>
    <sheetView view="pageLayout" zoomScale="70" zoomScaleNormal="90" zoomScaleSheetLayoutView="50" zoomScalePageLayoutView="70" workbookViewId="0">
      <selection activeCell="J13" sqref="J13"/>
    </sheetView>
  </sheetViews>
  <sheetFormatPr defaultColWidth="9" defaultRowHeight="30.75" customHeight="1"/>
  <cols>
    <col min="1" max="1" width="28.375" style="16" customWidth="1"/>
    <col min="2" max="4" width="9.125" style="16"/>
    <col min="5" max="5" width="38.75" style="16" customWidth="1"/>
    <col min="6" max="7" width="9.125" style="16"/>
    <col min="8" max="8" width="10.125" style="16" customWidth="1"/>
    <col min="9" max="9" width="10.75" style="16" customWidth="1"/>
    <col min="10" max="10" width="9.125" style="16" customWidth="1"/>
    <col min="11" max="11" width="10.75" style="16" customWidth="1"/>
    <col min="12" max="13" width="9.125" style="16" customWidth="1"/>
    <col min="14" max="14" width="14.375" style="16" customWidth="1"/>
    <col min="15" max="15" width="14.25" style="16" customWidth="1"/>
    <col min="16" max="16" width="9.125" style="16" customWidth="1"/>
    <col min="17" max="17" width="14.125" style="16" customWidth="1"/>
    <col min="18" max="18" width="10.875" style="16" customWidth="1"/>
    <col min="19" max="19" width="18.125" style="16" bestFit="1" customWidth="1"/>
    <col min="20" max="20" width="13" style="16" customWidth="1"/>
    <col min="21" max="21" width="11.75" style="16" customWidth="1"/>
    <col min="22" max="22" width="12.375" style="16" customWidth="1"/>
    <col min="23" max="23" width="13.375" style="16" customWidth="1"/>
    <col min="24" max="24" width="23.875" style="16" customWidth="1"/>
    <col min="25" max="25" width="10.75" style="16" customWidth="1"/>
    <col min="26" max="26" width="11.125" style="16" customWidth="1"/>
    <col min="27" max="27" width="10.25" style="16" customWidth="1"/>
    <col min="28" max="28" width="10.375" style="16" customWidth="1"/>
    <col min="29" max="29" width="21.125" style="16" customWidth="1"/>
    <col min="30" max="30" width="12" style="16" customWidth="1"/>
    <col min="31" max="31" width="9.125" style="16" customWidth="1"/>
    <col min="32" max="32" width="14.25" style="16" customWidth="1"/>
    <col min="33" max="33" width="11" style="16" customWidth="1"/>
    <col min="34" max="34" width="11.75" style="16" customWidth="1"/>
    <col min="35" max="35" width="9" style="16" customWidth="1"/>
    <col min="36" max="16384" width="9" style="16"/>
  </cols>
  <sheetData>
    <row r="1" spans="1:50" ht="30.75" customHeight="1">
      <c r="A1" s="287" t="s">
        <v>489</v>
      </c>
      <c r="B1" s="287"/>
      <c r="C1" s="287"/>
      <c r="D1" s="287"/>
      <c r="E1" s="287"/>
      <c r="F1" s="144"/>
    </row>
    <row r="2" spans="1:50" ht="30.7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545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21"/>
      <c r="AK2" s="50"/>
      <c r="AL2" s="50"/>
      <c r="AM2" s="50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ht="39.7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21"/>
      <c r="AK3" s="50"/>
      <c r="AL3" s="50"/>
      <c r="AM3" s="50"/>
      <c r="AN3" s="21" t="s">
        <v>133</v>
      </c>
      <c r="AO3" s="21" t="s">
        <v>134</v>
      </c>
      <c r="AP3" s="21"/>
      <c r="AQ3" s="21"/>
      <c r="AR3" s="21"/>
      <c r="AS3" s="21"/>
      <c r="AT3" s="21"/>
      <c r="AU3" s="21"/>
      <c r="AV3" s="21"/>
      <c r="AW3" s="21"/>
      <c r="AX3" s="21"/>
    </row>
    <row r="4" spans="1:50" s="223" customFormat="1" ht="22.5" hidden="1" customHeight="1">
      <c r="A4" s="214" t="s">
        <v>8</v>
      </c>
      <c r="B4" s="214">
        <v>411</v>
      </c>
      <c r="C4" s="215">
        <v>1</v>
      </c>
      <c r="D4" s="214">
        <v>102</v>
      </c>
      <c r="E4" s="214" t="s">
        <v>9</v>
      </c>
      <c r="F4" s="216">
        <v>24700</v>
      </c>
      <c r="G4" s="216">
        <v>27710</v>
      </c>
      <c r="H4" s="217">
        <v>3.01</v>
      </c>
      <c r="I4" s="214">
        <v>8</v>
      </c>
      <c r="J4" s="214" t="s">
        <v>505</v>
      </c>
      <c r="K4" s="218">
        <v>42247</v>
      </c>
      <c r="L4" s="219" t="s">
        <v>131</v>
      </c>
      <c r="M4" s="220">
        <v>2</v>
      </c>
      <c r="N4" s="220">
        <v>0.67500000000000004</v>
      </c>
      <c r="O4" s="220">
        <v>0.2</v>
      </c>
      <c r="P4" s="220">
        <v>0.2</v>
      </c>
      <c r="Q4" s="220">
        <v>2.5357699999999999</v>
      </c>
      <c r="R4" s="220">
        <v>3.0750000000000002</v>
      </c>
      <c r="S4" s="220">
        <v>0</v>
      </c>
      <c r="T4" s="220">
        <v>0</v>
      </c>
      <c r="U4" s="220">
        <v>0</v>
      </c>
      <c r="V4" s="220">
        <v>3.4413</v>
      </c>
      <c r="W4" s="220">
        <v>0</v>
      </c>
      <c r="X4" s="220">
        <v>0</v>
      </c>
      <c r="Y4" s="220">
        <f>SUM(R4:U4)</f>
        <v>3.0750000000000002</v>
      </c>
      <c r="Z4" s="220">
        <v>1.04294</v>
      </c>
      <c r="AA4" s="221">
        <v>0</v>
      </c>
      <c r="AB4" s="220">
        <v>170.56</v>
      </c>
      <c r="AC4" s="220">
        <f t="shared" ref="AC4:AC16" si="0">(AA4+AB4*0.5)/(3.5*H4*1000)*100</f>
        <v>0.80949216896060749</v>
      </c>
      <c r="AD4" s="220">
        <v>0</v>
      </c>
      <c r="AE4" s="220">
        <f t="shared" ref="AE4:AE16" si="1">AD4/(3.5*H4*1000)*100</f>
        <v>0</v>
      </c>
      <c r="AF4" s="220">
        <v>0</v>
      </c>
      <c r="AG4" s="220">
        <f t="shared" ref="AG4:AG16" si="2">AF4/(3.5*H4*1000)*100</f>
        <v>0</v>
      </c>
      <c r="AH4" s="220">
        <v>0</v>
      </c>
      <c r="AI4" s="220">
        <f t="shared" ref="AI4:AI16" si="3">AH4/(3.5*H4*1000)*100</f>
        <v>0</v>
      </c>
      <c r="AJ4" s="222"/>
      <c r="AK4" s="222">
        <f>AB4*0.5</f>
        <v>85.28</v>
      </c>
      <c r="AL4" s="222">
        <f t="shared" ref="AL4:AL16" si="4">(AA4+AD4+AF4+AH4+AK4)*H4</f>
        <v>256.69279999999998</v>
      </c>
      <c r="AM4" s="222"/>
      <c r="AN4" s="222">
        <f>SUM(M4:P4)</f>
        <v>3.0750000000000002</v>
      </c>
      <c r="AO4" s="222">
        <f>SUM(R4:U4)</f>
        <v>3.0750000000000002</v>
      </c>
      <c r="AP4" s="222"/>
      <c r="AR4" s="224"/>
      <c r="AS4" s="224"/>
      <c r="AT4" s="224"/>
      <c r="AU4" s="224"/>
    </row>
    <row r="5" spans="1:50" s="50" customFormat="1" ht="23.25" customHeight="1">
      <c r="A5" s="142" t="s">
        <v>8</v>
      </c>
      <c r="B5" s="142">
        <v>411</v>
      </c>
      <c r="C5" s="19">
        <v>1</v>
      </c>
      <c r="D5" s="142">
        <v>102</v>
      </c>
      <c r="E5" s="142" t="s">
        <v>9</v>
      </c>
      <c r="F5" s="14">
        <v>24700</v>
      </c>
      <c r="G5" s="14">
        <v>27710</v>
      </c>
      <c r="H5" s="51">
        <v>3.01</v>
      </c>
      <c r="I5" s="142">
        <v>8</v>
      </c>
      <c r="J5" s="142" t="s">
        <v>82</v>
      </c>
      <c r="K5" s="143">
        <v>42247</v>
      </c>
      <c r="L5" s="46" t="s">
        <v>131</v>
      </c>
      <c r="M5" s="158">
        <v>1.8</v>
      </c>
      <c r="N5" s="158">
        <v>0.77500000000000002</v>
      </c>
      <c r="O5" s="158">
        <v>0.25</v>
      </c>
      <c r="P5" s="158">
        <v>0.25</v>
      </c>
      <c r="Q5" s="158">
        <v>2.70187</v>
      </c>
      <c r="R5" s="158">
        <v>3.0750000000000002</v>
      </c>
      <c r="S5" s="158">
        <v>0</v>
      </c>
      <c r="T5" s="158">
        <v>0</v>
      </c>
      <c r="U5" s="158">
        <v>0</v>
      </c>
      <c r="V5" s="158">
        <v>3.8782399999999999</v>
      </c>
      <c r="W5" s="158">
        <v>0</v>
      </c>
      <c r="X5" s="158">
        <v>0</v>
      </c>
      <c r="Y5" s="158">
        <f>SUM(R5:U5)</f>
        <v>3.0750000000000002</v>
      </c>
      <c r="Z5" s="158">
        <v>1.0125500000000001</v>
      </c>
      <c r="AA5" s="159">
        <v>0</v>
      </c>
      <c r="AB5" s="158">
        <v>0</v>
      </c>
      <c r="AC5" s="158">
        <f t="shared" si="0"/>
        <v>0</v>
      </c>
      <c r="AD5" s="158">
        <v>0</v>
      </c>
      <c r="AE5" s="158">
        <f t="shared" si="1"/>
        <v>0</v>
      </c>
      <c r="AF5" s="158">
        <v>0</v>
      </c>
      <c r="AG5" s="158">
        <f t="shared" si="2"/>
        <v>0</v>
      </c>
      <c r="AH5" s="158">
        <v>0</v>
      </c>
      <c r="AI5" s="158">
        <f t="shared" si="3"/>
        <v>0</v>
      </c>
      <c r="AJ5" s="20"/>
      <c r="AK5" s="20">
        <f t="shared" ref="AK5:AK35" si="5">AB5*0.5</f>
        <v>0</v>
      </c>
      <c r="AL5" s="20">
        <f t="shared" si="4"/>
        <v>0</v>
      </c>
      <c r="AM5" s="20"/>
      <c r="AN5" s="20">
        <f>SUM(M5:P5)</f>
        <v>3.0750000000000002</v>
      </c>
      <c r="AO5" s="20">
        <f t="shared" ref="AO5:AO35" si="6">SUM(R5:U5)</f>
        <v>3.0750000000000002</v>
      </c>
      <c r="AP5" s="20"/>
      <c r="AR5" s="145"/>
      <c r="AS5" s="145"/>
      <c r="AT5" s="145"/>
      <c r="AU5" s="145"/>
    </row>
    <row r="6" spans="1:50" s="50" customFormat="1" ht="23.25" customHeight="1">
      <c r="A6" s="142" t="s">
        <v>8</v>
      </c>
      <c r="B6" s="142">
        <v>411</v>
      </c>
      <c r="C6" s="19">
        <v>31</v>
      </c>
      <c r="D6" s="142">
        <v>101</v>
      </c>
      <c r="E6" s="142" t="s">
        <v>159</v>
      </c>
      <c r="F6" s="14" t="s">
        <v>161</v>
      </c>
      <c r="G6" s="14" t="s">
        <v>162</v>
      </c>
      <c r="H6" s="51">
        <v>9.7100000000000009</v>
      </c>
      <c r="I6" s="196">
        <v>10</v>
      </c>
      <c r="J6" s="142" t="s">
        <v>82</v>
      </c>
      <c r="K6" s="143">
        <v>42247</v>
      </c>
      <c r="L6" s="46" t="s">
        <v>131</v>
      </c>
      <c r="M6" s="158">
        <v>5.95</v>
      </c>
      <c r="N6" s="158">
        <v>1.5</v>
      </c>
      <c r="O6" s="158">
        <v>1.1499999999999999</v>
      </c>
      <c r="P6" s="158">
        <v>0.8</v>
      </c>
      <c r="Q6" s="158">
        <v>3.5019999999999998</v>
      </c>
      <c r="R6" s="158">
        <v>9.3000000000000007</v>
      </c>
      <c r="S6" s="158">
        <v>0.1</v>
      </c>
      <c r="T6" s="158">
        <v>0</v>
      </c>
      <c r="U6" s="158">
        <v>0</v>
      </c>
      <c r="V6" s="158">
        <v>3.6560000000000001</v>
      </c>
      <c r="W6" s="158">
        <v>0</v>
      </c>
      <c r="X6" s="158">
        <v>0</v>
      </c>
      <c r="Y6" s="158">
        <f>SUM(R6:U6)</f>
        <v>9.4</v>
      </c>
      <c r="Z6" s="158">
        <v>1.375</v>
      </c>
      <c r="AA6" s="159">
        <v>0</v>
      </c>
      <c r="AB6" s="158">
        <v>44</v>
      </c>
      <c r="AC6" s="158">
        <f t="shared" si="0"/>
        <v>6.4734441665440637E-2</v>
      </c>
      <c r="AD6" s="158">
        <v>0</v>
      </c>
      <c r="AE6" s="158">
        <f t="shared" si="1"/>
        <v>0</v>
      </c>
      <c r="AF6" s="158">
        <v>0</v>
      </c>
      <c r="AG6" s="158">
        <f t="shared" si="2"/>
        <v>0</v>
      </c>
      <c r="AH6" s="158">
        <v>0</v>
      </c>
      <c r="AI6" s="158">
        <f t="shared" si="3"/>
        <v>0</v>
      </c>
      <c r="AJ6" s="20"/>
      <c r="AK6" s="20">
        <f t="shared" si="5"/>
        <v>22</v>
      </c>
      <c r="AL6" s="20">
        <f t="shared" si="4"/>
        <v>213.62</v>
      </c>
      <c r="AM6" s="20"/>
      <c r="AN6" s="20"/>
      <c r="AO6" s="20"/>
      <c r="AP6" s="20"/>
      <c r="AR6" s="145"/>
      <c r="AS6" s="145"/>
      <c r="AT6" s="145"/>
      <c r="AU6" s="145"/>
    </row>
    <row r="7" spans="1:50" s="50" customFormat="1" ht="23.25" customHeight="1">
      <c r="A7" s="142" t="s">
        <v>8</v>
      </c>
      <c r="B7" s="142">
        <v>411</v>
      </c>
      <c r="C7" s="19">
        <v>31</v>
      </c>
      <c r="D7" s="142">
        <v>101</v>
      </c>
      <c r="E7" s="142" t="s">
        <v>159</v>
      </c>
      <c r="F7" s="14" t="s">
        <v>162</v>
      </c>
      <c r="G7" s="14" t="s">
        <v>161</v>
      </c>
      <c r="H7" s="51">
        <v>9.7100000000000009</v>
      </c>
      <c r="I7" s="196">
        <v>10</v>
      </c>
      <c r="J7" s="142" t="s">
        <v>505</v>
      </c>
      <c r="K7" s="143">
        <v>42247</v>
      </c>
      <c r="L7" s="46" t="s">
        <v>131</v>
      </c>
      <c r="M7" s="158">
        <v>7.125</v>
      </c>
      <c r="N7" s="158">
        <v>1.6</v>
      </c>
      <c r="O7" s="158">
        <v>0.77500000000000002</v>
      </c>
      <c r="P7" s="158">
        <v>0.25</v>
      </c>
      <c r="Q7" s="158">
        <v>2.46</v>
      </c>
      <c r="R7" s="158">
        <v>9.5500000000000007</v>
      </c>
      <c r="S7" s="158">
        <v>0.17499999999999999</v>
      </c>
      <c r="T7" s="158">
        <v>2.5000000000000001E-2</v>
      </c>
      <c r="U7" s="158">
        <v>0</v>
      </c>
      <c r="V7" s="158">
        <v>4.6829999999999998</v>
      </c>
      <c r="W7" s="158">
        <v>0</v>
      </c>
      <c r="X7" s="158">
        <v>0</v>
      </c>
      <c r="Y7" s="158">
        <f>SUM(R7:U7)</f>
        <v>9.7500000000000018</v>
      </c>
      <c r="Z7" s="158">
        <v>1.3260000000000001</v>
      </c>
      <c r="AA7" s="159">
        <v>0</v>
      </c>
      <c r="AB7" s="158">
        <v>0</v>
      </c>
      <c r="AC7" s="158">
        <f t="shared" si="0"/>
        <v>0</v>
      </c>
      <c r="AD7" s="158">
        <v>0</v>
      </c>
      <c r="AE7" s="158">
        <f t="shared" si="1"/>
        <v>0</v>
      </c>
      <c r="AF7" s="158">
        <v>0</v>
      </c>
      <c r="AG7" s="158">
        <f t="shared" si="2"/>
        <v>0</v>
      </c>
      <c r="AH7" s="158">
        <v>0</v>
      </c>
      <c r="AI7" s="158">
        <f t="shared" si="3"/>
        <v>0</v>
      </c>
      <c r="AJ7" s="20"/>
      <c r="AK7" s="20">
        <f t="shared" si="5"/>
        <v>0</v>
      </c>
      <c r="AL7" s="20">
        <f t="shared" si="4"/>
        <v>0</v>
      </c>
      <c r="AM7" s="20"/>
      <c r="AN7" s="20"/>
      <c r="AO7" s="20"/>
      <c r="AP7" s="20"/>
      <c r="AR7" s="145"/>
      <c r="AS7" s="145"/>
      <c r="AT7" s="145"/>
      <c r="AU7" s="145"/>
    </row>
    <row r="8" spans="1:50" s="21" customFormat="1" ht="23.25" customHeight="1">
      <c r="A8" s="36" t="s">
        <v>8</v>
      </c>
      <c r="B8" s="36">
        <v>411</v>
      </c>
      <c r="C8" s="19">
        <v>304</v>
      </c>
      <c r="D8" s="36">
        <v>201</v>
      </c>
      <c r="E8" s="36" t="s">
        <v>160</v>
      </c>
      <c r="F8" s="14" t="s">
        <v>163</v>
      </c>
      <c r="G8" s="14" t="s">
        <v>164</v>
      </c>
      <c r="H8" s="38">
        <v>11.683999999999999</v>
      </c>
      <c r="I8" s="36">
        <v>8</v>
      </c>
      <c r="J8" s="36" t="s">
        <v>82</v>
      </c>
      <c r="K8" s="143">
        <v>42247</v>
      </c>
      <c r="L8" s="46" t="s">
        <v>131</v>
      </c>
      <c r="M8" s="158">
        <v>0.8</v>
      </c>
      <c r="N8" s="158">
        <v>3.4</v>
      </c>
      <c r="O8" s="158">
        <v>5.2249999999999996</v>
      </c>
      <c r="P8" s="158">
        <v>2.2250000000000001</v>
      </c>
      <c r="Q8" s="158">
        <v>4.407</v>
      </c>
      <c r="R8" s="158">
        <v>11.475</v>
      </c>
      <c r="S8" s="158">
        <v>0.17499999999999999</v>
      </c>
      <c r="T8" s="158">
        <v>0</v>
      </c>
      <c r="U8" s="158">
        <v>0</v>
      </c>
      <c r="V8" s="158">
        <v>4.0229999999999997</v>
      </c>
      <c r="W8" s="158">
        <v>0</v>
      </c>
      <c r="X8" s="158">
        <v>7.4999999999999997E-2</v>
      </c>
      <c r="Y8" s="158">
        <v>11.574999999999999</v>
      </c>
      <c r="Z8" s="158">
        <v>1.087</v>
      </c>
      <c r="AA8" s="159">
        <v>0</v>
      </c>
      <c r="AB8" s="158">
        <v>229.35</v>
      </c>
      <c r="AC8" s="158">
        <f t="shared" si="0"/>
        <v>0.28042011052966204</v>
      </c>
      <c r="AD8" s="158">
        <v>0</v>
      </c>
      <c r="AE8" s="158">
        <f t="shared" si="1"/>
        <v>0</v>
      </c>
      <c r="AF8" s="158">
        <v>3.59</v>
      </c>
      <c r="AG8" s="158">
        <f t="shared" si="2"/>
        <v>8.7787939551034373E-3</v>
      </c>
      <c r="AH8" s="158">
        <v>0</v>
      </c>
      <c r="AI8" s="158">
        <f t="shared" si="3"/>
        <v>0</v>
      </c>
      <c r="AJ8" s="20"/>
      <c r="AK8" s="20">
        <f t="shared" si="5"/>
        <v>114.675</v>
      </c>
      <c r="AL8" s="20">
        <f t="shared" si="4"/>
        <v>1381.80826</v>
      </c>
      <c r="AM8" s="20"/>
      <c r="AN8" s="20"/>
      <c r="AO8" s="20"/>
      <c r="AP8" s="20"/>
      <c r="AR8" s="18"/>
      <c r="AS8" s="18"/>
      <c r="AT8" s="18"/>
      <c r="AU8" s="18"/>
    </row>
    <row r="9" spans="1:50" s="50" customFormat="1" ht="23.25" customHeight="1">
      <c r="A9" s="142" t="s">
        <v>8</v>
      </c>
      <c r="B9" s="142">
        <v>411</v>
      </c>
      <c r="C9" s="19">
        <v>304</v>
      </c>
      <c r="D9" s="142">
        <v>201</v>
      </c>
      <c r="E9" s="142" t="s">
        <v>160</v>
      </c>
      <c r="F9" s="14" t="s">
        <v>164</v>
      </c>
      <c r="G9" s="14" t="s">
        <v>163</v>
      </c>
      <c r="H9" s="51">
        <v>11.683999999999999</v>
      </c>
      <c r="I9" s="142">
        <v>8</v>
      </c>
      <c r="J9" s="142" t="s">
        <v>505</v>
      </c>
      <c r="K9" s="143">
        <v>42247</v>
      </c>
      <c r="L9" s="46" t="s">
        <v>131</v>
      </c>
      <c r="M9" s="158">
        <v>1.4750000000000001</v>
      </c>
      <c r="N9" s="158">
        <v>2.0249999999999999</v>
      </c>
      <c r="O9" s="158">
        <v>3.65</v>
      </c>
      <c r="P9" s="158">
        <v>4.5750000000000002</v>
      </c>
      <c r="Q9" s="158">
        <v>4.4429999999999996</v>
      </c>
      <c r="R9" s="158">
        <v>11.6</v>
      </c>
      <c r="S9" s="158">
        <v>0.1</v>
      </c>
      <c r="T9" s="158">
        <v>2.5000000000000001E-2</v>
      </c>
      <c r="U9" s="158">
        <v>0</v>
      </c>
      <c r="V9" s="158">
        <v>3.8690000000000002</v>
      </c>
      <c r="W9" s="158">
        <v>0</v>
      </c>
      <c r="X9" s="158">
        <v>0</v>
      </c>
      <c r="Y9" s="158">
        <f t="shared" ref="Y9:Y16" si="7">SUM(R9:U9)</f>
        <v>11.725</v>
      </c>
      <c r="Z9" s="158">
        <v>1.08</v>
      </c>
      <c r="AA9" s="159">
        <v>0</v>
      </c>
      <c r="AB9" s="158">
        <v>463.93</v>
      </c>
      <c r="AC9" s="158">
        <f t="shared" si="0"/>
        <v>0.56723480217146771</v>
      </c>
      <c r="AD9" s="158">
        <v>0</v>
      </c>
      <c r="AE9" s="158">
        <f t="shared" si="1"/>
        <v>0</v>
      </c>
      <c r="AF9" s="158">
        <v>134.41999999999999</v>
      </c>
      <c r="AG9" s="158">
        <f t="shared" si="2"/>
        <v>0.32870347728273092</v>
      </c>
      <c r="AH9" s="158">
        <v>0</v>
      </c>
      <c r="AI9" s="158">
        <f t="shared" si="3"/>
        <v>0</v>
      </c>
      <c r="AJ9" s="20"/>
      <c r="AK9" s="20">
        <f t="shared" si="5"/>
        <v>231.965</v>
      </c>
      <c r="AL9" s="20">
        <f t="shared" si="4"/>
        <v>4280.8423399999992</v>
      </c>
      <c r="AM9" s="20"/>
      <c r="AN9" s="20"/>
      <c r="AO9" s="20"/>
      <c r="AP9" s="20"/>
      <c r="AR9" s="145"/>
      <c r="AS9" s="145"/>
      <c r="AT9" s="145"/>
      <c r="AU9" s="145"/>
    </row>
    <row r="10" spans="1:50" s="50" customFormat="1" ht="23.25" customHeight="1">
      <c r="A10" s="142" t="s">
        <v>8</v>
      </c>
      <c r="B10" s="142">
        <v>411</v>
      </c>
      <c r="C10" s="19">
        <v>304</v>
      </c>
      <c r="D10" s="142">
        <v>203</v>
      </c>
      <c r="E10" s="142" t="s">
        <v>132</v>
      </c>
      <c r="F10" s="37" t="s">
        <v>191</v>
      </c>
      <c r="G10" s="37" t="s">
        <v>192</v>
      </c>
      <c r="H10" s="39">
        <v>1.9910000000000001</v>
      </c>
      <c r="I10" s="142">
        <v>5</v>
      </c>
      <c r="J10" s="142" t="s">
        <v>82</v>
      </c>
      <c r="K10" s="143">
        <v>42246</v>
      </c>
      <c r="L10" s="46" t="s">
        <v>131</v>
      </c>
      <c r="M10" s="158">
        <v>1.075</v>
      </c>
      <c r="N10" s="158">
        <v>0.5</v>
      </c>
      <c r="O10" s="158">
        <v>0.22500000000000001</v>
      </c>
      <c r="P10" s="158">
        <v>0.22500000000000001</v>
      </c>
      <c r="Q10" s="158">
        <v>2.9689999999999999</v>
      </c>
      <c r="R10" s="158">
        <v>1.85</v>
      </c>
      <c r="S10" s="158">
        <v>0.17499999999999999</v>
      </c>
      <c r="T10" s="158">
        <v>0</v>
      </c>
      <c r="U10" s="158">
        <v>0</v>
      </c>
      <c r="V10" s="158">
        <v>5.1070000000000002</v>
      </c>
      <c r="W10" s="158">
        <v>0</v>
      </c>
      <c r="X10" s="158">
        <v>0</v>
      </c>
      <c r="Y10" s="158">
        <f t="shared" si="7"/>
        <v>2.0249999999999999</v>
      </c>
      <c r="Z10" s="158">
        <v>1.5649999999999999</v>
      </c>
      <c r="AA10" s="159">
        <v>41.18</v>
      </c>
      <c r="AB10" s="158">
        <v>48.17</v>
      </c>
      <c r="AC10" s="158">
        <f t="shared" si="0"/>
        <v>0.93657171557724028</v>
      </c>
      <c r="AD10" s="158">
        <v>0.4</v>
      </c>
      <c r="AE10" s="158">
        <f t="shared" si="1"/>
        <v>5.7401162373538058E-3</v>
      </c>
      <c r="AF10" s="158">
        <v>31.01</v>
      </c>
      <c r="AG10" s="158">
        <f t="shared" si="2"/>
        <v>0.44500251130085383</v>
      </c>
      <c r="AH10" s="158">
        <v>0</v>
      </c>
      <c r="AI10" s="158">
        <f t="shared" si="3"/>
        <v>0</v>
      </c>
      <c r="AJ10" s="20"/>
      <c r="AK10" s="20">
        <f t="shared" si="5"/>
        <v>24.085000000000001</v>
      </c>
      <c r="AL10" s="20">
        <f t="shared" si="4"/>
        <v>192.47992500000004</v>
      </c>
      <c r="AM10" s="20"/>
      <c r="AN10" s="20">
        <f>SUM(M10:P10)</f>
        <v>2.0249999999999999</v>
      </c>
      <c r="AO10" s="20">
        <f t="shared" si="6"/>
        <v>2.0249999999999999</v>
      </c>
      <c r="AP10" s="20"/>
      <c r="AR10" s="145"/>
      <c r="AS10" s="145"/>
      <c r="AT10" s="145"/>
      <c r="AU10" s="145"/>
    </row>
    <row r="11" spans="1:50" s="50" customFormat="1" ht="23.25" customHeight="1">
      <c r="A11" s="142" t="s">
        <v>8</v>
      </c>
      <c r="B11" s="142">
        <v>411</v>
      </c>
      <c r="C11" s="19">
        <v>304</v>
      </c>
      <c r="D11" s="142">
        <v>203</v>
      </c>
      <c r="E11" s="142" t="s">
        <v>132</v>
      </c>
      <c r="F11" s="37" t="s">
        <v>192</v>
      </c>
      <c r="G11" s="37" t="s">
        <v>191</v>
      </c>
      <c r="H11" s="39">
        <v>1.9910000000000001</v>
      </c>
      <c r="I11" s="142">
        <v>5</v>
      </c>
      <c r="J11" s="142" t="s">
        <v>505</v>
      </c>
      <c r="K11" s="143">
        <v>42246</v>
      </c>
      <c r="L11" s="46" t="s">
        <v>131</v>
      </c>
      <c r="M11" s="158">
        <v>1.1499999999999999</v>
      </c>
      <c r="N11" s="158">
        <v>0.15</v>
      </c>
      <c r="O11" s="158">
        <v>0.2</v>
      </c>
      <c r="P11" s="158">
        <v>0.45</v>
      </c>
      <c r="Q11" s="158">
        <v>3.577</v>
      </c>
      <c r="R11" s="158">
        <v>1.75</v>
      </c>
      <c r="S11" s="158">
        <v>0.05</v>
      </c>
      <c r="T11" s="158">
        <v>0.05</v>
      </c>
      <c r="U11" s="158">
        <v>0.1</v>
      </c>
      <c r="V11" s="158">
        <v>6.5229999999999997</v>
      </c>
      <c r="W11" s="158">
        <v>0</v>
      </c>
      <c r="X11" s="158">
        <v>0</v>
      </c>
      <c r="Y11" s="158">
        <f t="shared" si="7"/>
        <v>1.9500000000000002</v>
      </c>
      <c r="Z11" s="158">
        <v>1.2130000000000001</v>
      </c>
      <c r="AA11" s="159">
        <v>41</v>
      </c>
      <c r="AB11" s="158">
        <v>48.17</v>
      </c>
      <c r="AC11" s="158">
        <f t="shared" si="0"/>
        <v>0.93398866327043129</v>
      </c>
      <c r="AD11" s="158">
        <v>0</v>
      </c>
      <c r="AE11" s="158">
        <f t="shared" si="1"/>
        <v>0</v>
      </c>
      <c r="AF11" s="158">
        <v>31.01</v>
      </c>
      <c r="AG11" s="158">
        <f t="shared" si="2"/>
        <v>0.44500251130085383</v>
      </c>
      <c r="AH11" s="158">
        <v>0</v>
      </c>
      <c r="AI11" s="158">
        <f t="shared" si="3"/>
        <v>0</v>
      </c>
      <c r="AJ11" s="20"/>
      <c r="AK11" s="20">
        <f t="shared" si="5"/>
        <v>24.085000000000001</v>
      </c>
      <c r="AL11" s="20">
        <f t="shared" si="4"/>
        <v>191.32514500000002</v>
      </c>
      <c r="AM11" s="20"/>
      <c r="AN11" s="20"/>
      <c r="AO11" s="20"/>
      <c r="AP11" s="20"/>
      <c r="AR11" s="145"/>
      <c r="AS11" s="145"/>
      <c r="AT11" s="145"/>
      <c r="AU11" s="145"/>
    </row>
    <row r="12" spans="1:50" s="50" customFormat="1" ht="23.25" customHeight="1">
      <c r="A12" s="142" t="s">
        <v>8</v>
      </c>
      <c r="B12" s="142">
        <v>411</v>
      </c>
      <c r="C12" s="19">
        <v>336</v>
      </c>
      <c r="D12" s="142">
        <v>100</v>
      </c>
      <c r="E12" s="142" t="s">
        <v>170</v>
      </c>
      <c r="F12" s="37" t="s">
        <v>83</v>
      </c>
      <c r="G12" s="37" t="s">
        <v>175</v>
      </c>
      <c r="H12" s="39">
        <v>0.85099999999999998</v>
      </c>
      <c r="I12" s="142">
        <v>2</v>
      </c>
      <c r="J12" s="142" t="s">
        <v>506</v>
      </c>
      <c r="K12" s="143">
        <v>42262</v>
      </c>
      <c r="L12" s="46" t="s">
        <v>131</v>
      </c>
      <c r="M12" s="158">
        <v>0</v>
      </c>
      <c r="N12" s="158">
        <v>0</v>
      </c>
      <c r="O12" s="158">
        <v>0.436</v>
      </c>
      <c r="P12" s="158">
        <v>0.41499999999999998</v>
      </c>
      <c r="Q12" s="158">
        <v>5.5570000000000004</v>
      </c>
      <c r="R12" s="158">
        <v>0.77500000000000002</v>
      </c>
      <c r="S12" s="158">
        <v>0</v>
      </c>
      <c r="T12" s="158">
        <v>0</v>
      </c>
      <c r="U12" s="158">
        <v>0</v>
      </c>
      <c r="V12" s="158">
        <v>4.4379999999999997</v>
      </c>
      <c r="W12" s="158">
        <v>0</v>
      </c>
      <c r="X12" s="158">
        <v>0</v>
      </c>
      <c r="Y12" s="158">
        <f t="shared" si="7"/>
        <v>0.77500000000000002</v>
      </c>
      <c r="Z12" s="158">
        <v>1.046</v>
      </c>
      <c r="AA12" s="159">
        <v>0</v>
      </c>
      <c r="AB12" s="158">
        <v>15.23</v>
      </c>
      <c r="AC12" s="158">
        <f t="shared" si="0"/>
        <v>0.25566560349169043</v>
      </c>
      <c r="AD12" s="158">
        <v>1</v>
      </c>
      <c r="AE12" s="158">
        <f t="shared" si="1"/>
        <v>3.3573946617424875E-2</v>
      </c>
      <c r="AF12" s="158">
        <v>33.15</v>
      </c>
      <c r="AG12" s="158">
        <f t="shared" si="2"/>
        <v>1.1129763303676348</v>
      </c>
      <c r="AH12" s="158">
        <v>0</v>
      </c>
      <c r="AI12" s="158">
        <f t="shared" si="3"/>
        <v>0</v>
      </c>
      <c r="AJ12" s="20"/>
      <c r="AK12" s="20">
        <f t="shared" si="5"/>
        <v>7.6150000000000002</v>
      </c>
      <c r="AL12" s="20">
        <f t="shared" si="4"/>
        <v>35.542014999999999</v>
      </c>
      <c r="AM12" s="20"/>
      <c r="AN12" s="20"/>
      <c r="AO12" s="20"/>
      <c r="AP12" s="20"/>
      <c r="AR12" s="145"/>
      <c r="AS12" s="145"/>
      <c r="AT12" s="145"/>
      <c r="AU12" s="145"/>
    </row>
    <row r="13" spans="1:50" s="50" customFormat="1" ht="23.25" customHeight="1">
      <c r="A13" s="142" t="s">
        <v>8</v>
      </c>
      <c r="B13" s="142">
        <v>411</v>
      </c>
      <c r="C13" s="19">
        <v>351</v>
      </c>
      <c r="D13" s="142">
        <v>100</v>
      </c>
      <c r="E13" s="142" t="s">
        <v>171</v>
      </c>
      <c r="F13" s="37" t="s">
        <v>176</v>
      </c>
      <c r="G13" s="37">
        <v>9425</v>
      </c>
      <c r="H13" s="39">
        <v>2.903</v>
      </c>
      <c r="I13" s="142">
        <v>8</v>
      </c>
      <c r="J13" s="142" t="s">
        <v>82</v>
      </c>
      <c r="K13" s="143">
        <v>42247</v>
      </c>
      <c r="L13" s="46" t="s">
        <v>131</v>
      </c>
      <c r="M13" s="158">
        <v>0.875</v>
      </c>
      <c r="N13" s="158">
        <v>0.65</v>
      </c>
      <c r="O13" s="158">
        <v>0.5</v>
      </c>
      <c r="P13" s="158">
        <v>0.97499999999999998</v>
      </c>
      <c r="Q13" s="158">
        <v>4.0599999999999996</v>
      </c>
      <c r="R13" s="158">
        <v>2.6749999999999998</v>
      </c>
      <c r="S13" s="158">
        <v>0.25</v>
      </c>
      <c r="T13" s="158">
        <v>0.05</v>
      </c>
      <c r="U13" s="158">
        <v>2.5000000000000001E-2</v>
      </c>
      <c r="V13" s="158">
        <v>6.3920000000000003</v>
      </c>
      <c r="W13" s="158">
        <v>0</v>
      </c>
      <c r="X13" s="158">
        <v>0</v>
      </c>
      <c r="Y13" s="158">
        <f t="shared" si="7"/>
        <v>2.9999999999999996</v>
      </c>
      <c r="Z13" s="158">
        <v>1.3129999999999999</v>
      </c>
      <c r="AA13" s="159">
        <v>126</v>
      </c>
      <c r="AB13" s="158">
        <v>35.72</v>
      </c>
      <c r="AC13" s="158">
        <f t="shared" si="0"/>
        <v>1.415875202991979</v>
      </c>
      <c r="AD13" s="158">
        <v>0</v>
      </c>
      <c r="AE13" s="158">
        <f t="shared" si="1"/>
        <v>0</v>
      </c>
      <c r="AF13" s="158">
        <v>3.02</v>
      </c>
      <c r="AG13" s="158">
        <f t="shared" si="2"/>
        <v>2.9722946705378676E-2</v>
      </c>
      <c r="AH13" s="158">
        <v>0</v>
      </c>
      <c r="AI13" s="158">
        <f t="shared" si="3"/>
        <v>0</v>
      </c>
      <c r="AJ13" s="20"/>
      <c r="AK13" s="20">
        <f t="shared" si="5"/>
        <v>17.86</v>
      </c>
      <c r="AL13" s="20">
        <f t="shared" si="4"/>
        <v>426.39263999999997</v>
      </c>
      <c r="AM13" s="20"/>
      <c r="AN13" s="20"/>
      <c r="AO13" s="20"/>
      <c r="AP13" s="20"/>
      <c r="AR13" s="145"/>
      <c r="AS13" s="145"/>
      <c r="AT13" s="145"/>
      <c r="AU13" s="145"/>
    </row>
    <row r="14" spans="1:50" s="50" customFormat="1" ht="23.25" customHeight="1">
      <c r="A14" s="142" t="s">
        <v>8</v>
      </c>
      <c r="B14" s="142">
        <v>411</v>
      </c>
      <c r="C14" s="19">
        <v>351</v>
      </c>
      <c r="D14" s="142">
        <v>100</v>
      </c>
      <c r="E14" s="142" t="s">
        <v>171</v>
      </c>
      <c r="F14" s="37">
        <v>9425</v>
      </c>
      <c r="G14" s="37" t="s">
        <v>176</v>
      </c>
      <c r="H14" s="39">
        <v>2.903</v>
      </c>
      <c r="I14" s="142">
        <v>8</v>
      </c>
      <c r="J14" s="142" t="s">
        <v>505</v>
      </c>
      <c r="K14" s="143">
        <v>42247</v>
      </c>
      <c r="L14" s="46" t="s">
        <v>131</v>
      </c>
      <c r="M14" s="158">
        <v>0.77100000000000002</v>
      </c>
      <c r="N14" s="158">
        <v>0.45400000000000001</v>
      </c>
      <c r="O14" s="158">
        <v>0.65800000000000003</v>
      </c>
      <c r="P14" s="158">
        <v>1.0209999999999999</v>
      </c>
      <c r="Q14" s="158">
        <v>4.2160000000000002</v>
      </c>
      <c r="R14" s="158">
        <v>1.925</v>
      </c>
      <c r="S14" s="158">
        <v>0.25</v>
      </c>
      <c r="T14" s="158">
        <v>0.35</v>
      </c>
      <c r="U14" s="158">
        <v>2.5000000000000001E-2</v>
      </c>
      <c r="V14" s="158">
        <v>7.3730000000000002</v>
      </c>
      <c r="W14" s="158">
        <v>0</v>
      </c>
      <c r="X14" s="158">
        <v>0</v>
      </c>
      <c r="Y14" s="158">
        <f t="shared" si="7"/>
        <v>2.5499999999999998</v>
      </c>
      <c r="Z14" s="158">
        <v>1.286</v>
      </c>
      <c r="AA14" s="159">
        <v>220</v>
      </c>
      <c r="AB14" s="158">
        <v>24.42</v>
      </c>
      <c r="AC14" s="158">
        <f t="shared" si="0"/>
        <v>2.2854190246542987</v>
      </c>
      <c r="AD14" s="158">
        <v>0</v>
      </c>
      <c r="AE14" s="158">
        <f t="shared" si="1"/>
        <v>0</v>
      </c>
      <c r="AF14" s="158">
        <v>14.46</v>
      </c>
      <c r="AG14" s="158">
        <f t="shared" si="2"/>
        <v>0.14231583091383299</v>
      </c>
      <c r="AH14" s="158">
        <v>0</v>
      </c>
      <c r="AI14" s="158">
        <f t="shared" si="3"/>
        <v>0</v>
      </c>
      <c r="AJ14" s="20"/>
      <c r="AK14" s="20">
        <f t="shared" si="5"/>
        <v>12.21</v>
      </c>
      <c r="AL14" s="20">
        <f t="shared" si="4"/>
        <v>716.08301000000006</v>
      </c>
      <c r="AM14" s="20"/>
      <c r="AN14" s="20"/>
      <c r="AO14" s="20"/>
      <c r="AP14" s="20"/>
      <c r="AR14" s="145"/>
      <c r="AS14" s="145"/>
      <c r="AT14" s="145"/>
      <c r="AU14" s="145"/>
    </row>
    <row r="15" spans="1:50" s="50" customFormat="1" ht="23.25" customHeight="1">
      <c r="A15" s="142" t="s">
        <v>8</v>
      </c>
      <c r="B15" s="142">
        <v>411</v>
      </c>
      <c r="C15" s="19">
        <v>3119</v>
      </c>
      <c r="D15" s="142">
        <v>102</v>
      </c>
      <c r="E15" s="142" t="s">
        <v>172</v>
      </c>
      <c r="F15" s="37" t="s">
        <v>178</v>
      </c>
      <c r="G15" s="37" t="s">
        <v>179</v>
      </c>
      <c r="H15" s="39">
        <v>5.694</v>
      </c>
      <c r="I15" s="142">
        <v>2</v>
      </c>
      <c r="J15" s="142" t="s">
        <v>82</v>
      </c>
      <c r="K15" s="143">
        <v>42246</v>
      </c>
      <c r="L15" s="46" t="s">
        <v>131</v>
      </c>
      <c r="M15" s="158">
        <v>1.2250000000000001</v>
      </c>
      <c r="N15" s="158">
        <v>2.125</v>
      </c>
      <c r="O15" s="158">
        <v>1.35</v>
      </c>
      <c r="P15" s="158">
        <v>1</v>
      </c>
      <c r="Q15" s="158">
        <v>3.7170000000000001</v>
      </c>
      <c r="R15" s="158">
        <v>5.4</v>
      </c>
      <c r="S15" s="158">
        <v>0.17499999999999999</v>
      </c>
      <c r="T15" s="158">
        <v>7.4999999999999997E-2</v>
      </c>
      <c r="U15" s="158">
        <v>0.05</v>
      </c>
      <c r="V15" s="158">
        <v>4.5250000000000004</v>
      </c>
      <c r="W15" s="158">
        <v>0</v>
      </c>
      <c r="X15" s="158">
        <v>0</v>
      </c>
      <c r="Y15" s="158">
        <f t="shared" si="7"/>
        <v>5.7</v>
      </c>
      <c r="Z15" s="158">
        <v>0.98199999999999998</v>
      </c>
      <c r="AA15" s="159">
        <v>13</v>
      </c>
      <c r="AB15" s="158">
        <v>43.4</v>
      </c>
      <c r="AC15" s="158">
        <f t="shared" si="0"/>
        <v>0.17411811932359877</v>
      </c>
      <c r="AD15" s="158">
        <v>0</v>
      </c>
      <c r="AE15" s="158">
        <f t="shared" si="1"/>
        <v>0</v>
      </c>
      <c r="AF15" s="158">
        <v>6.1</v>
      </c>
      <c r="AG15" s="158">
        <f t="shared" si="2"/>
        <v>3.0608660745647043E-2</v>
      </c>
      <c r="AH15" s="158">
        <v>0</v>
      </c>
      <c r="AI15" s="158">
        <f t="shared" si="3"/>
        <v>0</v>
      </c>
      <c r="AJ15" s="20"/>
      <c r="AK15" s="20">
        <f t="shared" si="5"/>
        <v>21.7</v>
      </c>
      <c r="AL15" s="20">
        <f t="shared" si="4"/>
        <v>232.31519999999998</v>
      </c>
      <c r="AM15" s="20"/>
      <c r="AN15" s="20"/>
      <c r="AO15" s="20"/>
      <c r="AP15" s="20"/>
      <c r="AR15" s="145"/>
      <c r="AS15" s="145"/>
      <c r="AT15" s="145"/>
      <c r="AU15" s="145"/>
    </row>
    <row r="16" spans="1:50" s="50" customFormat="1" ht="23.25">
      <c r="A16" s="142" t="s">
        <v>8</v>
      </c>
      <c r="B16" s="142">
        <v>411</v>
      </c>
      <c r="C16" s="19">
        <v>3119</v>
      </c>
      <c r="D16" s="142">
        <v>102</v>
      </c>
      <c r="E16" s="142" t="s">
        <v>172</v>
      </c>
      <c r="F16" s="37" t="s">
        <v>179</v>
      </c>
      <c r="G16" s="37" t="s">
        <v>178</v>
      </c>
      <c r="H16" s="39">
        <v>5.694</v>
      </c>
      <c r="I16" s="142">
        <v>2</v>
      </c>
      <c r="J16" s="142" t="s">
        <v>505</v>
      </c>
      <c r="K16" s="143">
        <v>42246</v>
      </c>
      <c r="L16" s="46" t="s">
        <v>131</v>
      </c>
      <c r="M16" s="158">
        <v>1.2</v>
      </c>
      <c r="N16" s="158">
        <v>1.875</v>
      </c>
      <c r="O16" s="158">
        <v>1.85</v>
      </c>
      <c r="P16" s="158">
        <v>0.67500000000000004</v>
      </c>
      <c r="Q16" s="158">
        <v>3.5939999999999999</v>
      </c>
      <c r="R16" s="158">
        <v>5.4</v>
      </c>
      <c r="S16" s="158">
        <v>0.05</v>
      </c>
      <c r="T16" s="158">
        <v>0.1</v>
      </c>
      <c r="U16" s="158">
        <v>0.05</v>
      </c>
      <c r="V16" s="158">
        <v>3.6179999999999999</v>
      </c>
      <c r="W16" s="158">
        <v>0</v>
      </c>
      <c r="X16" s="158">
        <v>0</v>
      </c>
      <c r="Y16" s="158">
        <f t="shared" si="7"/>
        <v>5.6</v>
      </c>
      <c r="Z16" s="158">
        <v>0.94499999999999995</v>
      </c>
      <c r="AA16" s="159">
        <v>0</v>
      </c>
      <c r="AB16" s="158">
        <v>35.28</v>
      </c>
      <c r="AC16" s="158">
        <f t="shared" si="0"/>
        <v>8.8514225500526872E-2</v>
      </c>
      <c r="AD16" s="158">
        <v>1</v>
      </c>
      <c r="AE16" s="158">
        <f t="shared" si="1"/>
        <v>5.0178132369913192E-3</v>
      </c>
      <c r="AF16" s="158">
        <v>12.72</v>
      </c>
      <c r="AG16" s="158">
        <f t="shared" si="2"/>
        <v>6.382658437452958E-2</v>
      </c>
      <c r="AH16" s="158">
        <v>0</v>
      </c>
      <c r="AI16" s="158">
        <f t="shared" si="3"/>
        <v>0</v>
      </c>
      <c r="AJ16" s="20"/>
      <c r="AK16" s="20">
        <f t="shared" si="5"/>
        <v>17.64</v>
      </c>
      <c r="AL16" s="20">
        <f t="shared" si="4"/>
        <v>178.56384</v>
      </c>
      <c r="AM16" s="20"/>
      <c r="AN16" s="20"/>
      <c r="AO16" s="20"/>
      <c r="AP16" s="20"/>
      <c r="AR16" s="145"/>
      <c r="AS16" s="145"/>
      <c r="AT16" s="145"/>
      <c r="AU16" s="145"/>
    </row>
    <row r="17" spans="1:47" s="188" customFormat="1" ht="23.25" hidden="1">
      <c r="A17" s="134" t="s">
        <v>8</v>
      </c>
      <c r="B17" s="134">
        <v>411</v>
      </c>
      <c r="C17" s="186">
        <v>3312</v>
      </c>
      <c r="D17" s="134">
        <v>100</v>
      </c>
      <c r="E17" s="134" t="s">
        <v>317</v>
      </c>
      <c r="F17" s="190" t="s">
        <v>318</v>
      </c>
      <c r="G17" s="190" t="s">
        <v>507</v>
      </c>
      <c r="H17" s="191">
        <v>1.4370000000000001</v>
      </c>
      <c r="I17" s="134">
        <v>6</v>
      </c>
      <c r="J17" s="134"/>
      <c r="K17" s="143"/>
      <c r="L17" s="46"/>
      <c r="M17" s="39">
        <v>1.4370000000000001</v>
      </c>
      <c r="N17" s="158"/>
      <c r="O17" s="158"/>
      <c r="P17" s="158"/>
      <c r="Q17" s="158"/>
      <c r="R17" s="39">
        <v>1.4370000000000001</v>
      </c>
      <c r="S17" s="158"/>
      <c r="T17" s="158"/>
      <c r="U17" s="158"/>
      <c r="V17" s="158"/>
      <c r="W17" s="158"/>
      <c r="X17" s="158"/>
      <c r="Y17" s="39">
        <v>1.4370000000000001</v>
      </c>
      <c r="Z17" s="158"/>
      <c r="AA17" s="159"/>
      <c r="AB17" s="158"/>
      <c r="AC17" s="158"/>
      <c r="AD17" s="158"/>
      <c r="AE17" s="158"/>
      <c r="AF17" s="158"/>
      <c r="AG17" s="158"/>
      <c r="AH17" s="158"/>
      <c r="AI17" s="158"/>
      <c r="AJ17" s="20"/>
      <c r="AK17" s="20"/>
      <c r="AL17" s="187"/>
      <c r="AM17" s="187"/>
      <c r="AN17" s="187"/>
      <c r="AO17" s="187"/>
      <c r="AP17" s="187"/>
      <c r="AR17" s="189"/>
      <c r="AS17" s="189"/>
      <c r="AT17" s="189"/>
      <c r="AU17" s="189"/>
    </row>
    <row r="18" spans="1:47" s="188" customFormat="1" ht="23.25" hidden="1">
      <c r="A18" s="134" t="s">
        <v>8</v>
      </c>
      <c r="B18" s="134">
        <v>411</v>
      </c>
      <c r="C18" s="186">
        <v>3312</v>
      </c>
      <c r="D18" s="134">
        <v>100</v>
      </c>
      <c r="E18" s="134" t="s">
        <v>317</v>
      </c>
      <c r="F18" s="190">
        <v>12348</v>
      </c>
      <c r="G18" s="190">
        <v>10911</v>
      </c>
      <c r="H18" s="191">
        <v>1.4370000000000001</v>
      </c>
      <c r="I18" s="134">
        <v>6</v>
      </c>
      <c r="J18" s="134"/>
      <c r="K18" s="143"/>
      <c r="L18" s="46"/>
      <c r="M18" s="39">
        <v>1.4370000000000001</v>
      </c>
      <c r="N18" s="158"/>
      <c r="O18" s="158"/>
      <c r="P18" s="158"/>
      <c r="Q18" s="158"/>
      <c r="R18" s="39">
        <v>1.4370000000000001</v>
      </c>
      <c r="S18" s="158"/>
      <c r="T18" s="158"/>
      <c r="U18" s="158"/>
      <c r="V18" s="158"/>
      <c r="W18" s="158"/>
      <c r="X18" s="158"/>
      <c r="Y18" s="39">
        <v>1.4370000000000001</v>
      </c>
      <c r="Z18" s="158"/>
      <c r="AA18" s="159"/>
      <c r="AB18" s="158"/>
      <c r="AC18" s="158"/>
      <c r="AD18" s="158"/>
      <c r="AE18" s="158"/>
      <c r="AF18" s="158"/>
      <c r="AG18" s="158"/>
      <c r="AH18" s="158"/>
      <c r="AI18" s="158"/>
      <c r="AJ18" s="20"/>
      <c r="AK18" s="20"/>
      <c r="AL18" s="187"/>
      <c r="AM18" s="187"/>
      <c r="AN18" s="187"/>
      <c r="AO18" s="187"/>
      <c r="AP18" s="187"/>
      <c r="AR18" s="189"/>
      <c r="AS18" s="189"/>
      <c r="AT18" s="189"/>
      <c r="AU18" s="189"/>
    </row>
    <row r="19" spans="1:47" s="50" customFormat="1" ht="23.25" customHeight="1">
      <c r="A19" s="142" t="s">
        <v>8</v>
      </c>
      <c r="B19" s="142">
        <v>411</v>
      </c>
      <c r="C19" s="19">
        <v>3481</v>
      </c>
      <c r="D19" s="142">
        <v>100</v>
      </c>
      <c r="E19" s="142" t="s">
        <v>173</v>
      </c>
      <c r="F19" s="37" t="s">
        <v>83</v>
      </c>
      <c r="G19" s="37" t="s">
        <v>180</v>
      </c>
      <c r="H19" s="39">
        <v>1.57</v>
      </c>
      <c r="I19" s="142">
        <v>2</v>
      </c>
      <c r="J19" s="142" t="s">
        <v>506</v>
      </c>
      <c r="K19" s="143">
        <v>42246</v>
      </c>
      <c r="L19" s="46" t="s">
        <v>131</v>
      </c>
      <c r="M19" s="158">
        <v>0.875</v>
      </c>
      <c r="N19" s="158">
        <v>0.25</v>
      </c>
      <c r="O19" s="158">
        <v>0.15</v>
      </c>
      <c r="P19" s="158">
        <v>0.3</v>
      </c>
      <c r="Q19" s="158">
        <v>3.18</v>
      </c>
      <c r="R19" s="158">
        <v>1.5</v>
      </c>
      <c r="S19" s="158">
        <v>7.4999999999999997E-2</v>
      </c>
      <c r="T19" s="158">
        <v>0</v>
      </c>
      <c r="U19" s="158">
        <v>0</v>
      </c>
      <c r="V19" s="158">
        <v>5.2370000000000001</v>
      </c>
      <c r="W19" s="158">
        <v>0</v>
      </c>
      <c r="X19" s="158">
        <v>0</v>
      </c>
      <c r="Y19" s="158">
        <f t="shared" ref="Y19:Y35" si="8">SUM(R19:U19)</f>
        <v>1.575</v>
      </c>
      <c r="Z19" s="158">
        <v>0.99</v>
      </c>
      <c r="AA19" s="159">
        <v>0</v>
      </c>
      <c r="AB19" s="158">
        <v>12.73</v>
      </c>
      <c r="AC19" s="158">
        <f t="shared" ref="AC19:AC35" si="9">(AA19+AB19*0.5)/(3.5*H19*1000)*100</f>
        <v>0.11583257506824388</v>
      </c>
      <c r="AD19" s="158">
        <v>0</v>
      </c>
      <c r="AE19" s="158">
        <f t="shared" ref="AE19:AE35" si="10">AD19/(3.5*H19*1000)*100</f>
        <v>0</v>
      </c>
      <c r="AF19" s="158">
        <v>0</v>
      </c>
      <c r="AG19" s="158">
        <f t="shared" ref="AG19:AG35" si="11">AF19/(3.5*H19*1000)*100</f>
        <v>0</v>
      </c>
      <c r="AH19" s="158">
        <v>0</v>
      </c>
      <c r="AI19" s="158">
        <f t="shared" ref="AI19:AI35" si="12">AH19/(3.5*H19*1000)*100</f>
        <v>0</v>
      </c>
      <c r="AJ19" s="20"/>
      <c r="AK19" s="20">
        <f t="shared" si="5"/>
        <v>6.3650000000000002</v>
      </c>
      <c r="AL19" s="20">
        <f t="shared" ref="AL19:AL35" si="13">(AA19+AD19+AF19+AH19+AK19)*H19</f>
        <v>9.9930500000000002</v>
      </c>
      <c r="AM19" s="20"/>
      <c r="AN19" s="20"/>
      <c r="AO19" s="20"/>
      <c r="AP19" s="20"/>
      <c r="AR19" s="145"/>
      <c r="AS19" s="145"/>
      <c r="AT19" s="145"/>
      <c r="AU19" s="145"/>
    </row>
    <row r="20" spans="1:47" s="50" customFormat="1" ht="23.25" customHeight="1">
      <c r="A20" s="142" t="s">
        <v>8</v>
      </c>
      <c r="B20" s="142">
        <v>411</v>
      </c>
      <c r="C20" s="19">
        <v>3701</v>
      </c>
      <c r="D20" s="142">
        <v>100</v>
      </c>
      <c r="E20" s="142" t="s">
        <v>10</v>
      </c>
      <c r="F20" s="37" t="s">
        <v>84</v>
      </c>
      <c r="G20" s="37" t="s">
        <v>181</v>
      </c>
      <c r="H20" s="39">
        <v>5.4729999999999999</v>
      </c>
      <c r="I20" s="142">
        <v>2</v>
      </c>
      <c r="J20" s="142" t="s">
        <v>506</v>
      </c>
      <c r="K20" s="143">
        <v>42248</v>
      </c>
      <c r="L20" s="46" t="s">
        <v>131</v>
      </c>
      <c r="M20" s="158">
        <v>2.4</v>
      </c>
      <c r="N20" s="158">
        <v>1.3</v>
      </c>
      <c r="O20" s="158">
        <v>1</v>
      </c>
      <c r="P20" s="158">
        <v>0.7</v>
      </c>
      <c r="Q20" s="158">
        <v>3.1909999999999998</v>
      </c>
      <c r="R20" s="158">
        <v>4.55</v>
      </c>
      <c r="S20" s="158">
        <v>0.77500000000000002</v>
      </c>
      <c r="T20" s="158">
        <v>7.4999999999999997E-2</v>
      </c>
      <c r="U20" s="158">
        <v>0</v>
      </c>
      <c r="V20" s="158">
        <v>6.1120000000000001</v>
      </c>
      <c r="W20" s="158">
        <v>0</v>
      </c>
      <c r="X20" s="158">
        <v>0</v>
      </c>
      <c r="Y20" s="158">
        <f t="shared" si="8"/>
        <v>5.4</v>
      </c>
      <c r="Z20" s="158">
        <v>1.1499999999999999</v>
      </c>
      <c r="AA20" s="159">
        <v>36</v>
      </c>
      <c r="AB20" s="158">
        <v>43.66</v>
      </c>
      <c r="AC20" s="158">
        <f t="shared" si="9"/>
        <v>0.30189762731330427</v>
      </c>
      <c r="AD20" s="158">
        <v>9689</v>
      </c>
      <c r="AE20" s="158">
        <f t="shared" si="10"/>
        <v>50.580773146093819</v>
      </c>
      <c r="AF20" s="158">
        <v>517.75</v>
      </c>
      <c r="AG20" s="158">
        <f t="shared" si="11"/>
        <v>2.7028790686747928</v>
      </c>
      <c r="AH20" s="158">
        <v>4</v>
      </c>
      <c r="AI20" s="158">
        <f t="shared" si="12"/>
        <v>2.0881731095507818E-2</v>
      </c>
      <c r="AJ20" s="20"/>
      <c r="AK20" s="20">
        <f t="shared" si="5"/>
        <v>21.83</v>
      </c>
      <c r="AL20" s="20">
        <f t="shared" si="13"/>
        <v>56199.938340000001</v>
      </c>
      <c r="AM20" s="20"/>
      <c r="AN20" s="20"/>
      <c r="AO20" s="20"/>
      <c r="AP20" s="20"/>
      <c r="AR20" s="145"/>
      <c r="AS20" s="145"/>
      <c r="AT20" s="145"/>
      <c r="AU20" s="145"/>
    </row>
    <row r="21" spans="1:47" s="50" customFormat="1" ht="23.25" customHeight="1">
      <c r="A21" s="142" t="s">
        <v>8</v>
      </c>
      <c r="B21" s="142">
        <v>411</v>
      </c>
      <c r="C21" s="19">
        <v>3701</v>
      </c>
      <c r="D21" s="142">
        <v>100</v>
      </c>
      <c r="E21" s="142" t="s">
        <v>10</v>
      </c>
      <c r="F21" s="37" t="s">
        <v>182</v>
      </c>
      <c r="G21" s="37" t="s">
        <v>183</v>
      </c>
      <c r="H21" s="39">
        <v>3.3079999999999998</v>
      </c>
      <c r="I21" s="142">
        <v>2</v>
      </c>
      <c r="J21" s="142" t="s">
        <v>506</v>
      </c>
      <c r="K21" s="143">
        <v>42248</v>
      </c>
      <c r="L21" s="46" t="s">
        <v>131</v>
      </c>
      <c r="M21" s="158">
        <v>0.77500000000000002</v>
      </c>
      <c r="N21" s="158">
        <v>0.72499999999999998</v>
      </c>
      <c r="O21" s="158">
        <v>0.77500000000000002</v>
      </c>
      <c r="P21" s="158">
        <v>1.0249999999999999</v>
      </c>
      <c r="Q21" s="158">
        <v>4.3579999999999997</v>
      </c>
      <c r="R21" s="158">
        <v>2.95</v>
      </c>
      <c r="S21" s="158">
        <v>0.32500000000000001</v>
      </c>
      <c r="T21" s="158">
        <v>2.5000000000000001E-2</v>
      </c>
      <c r="U21" s="158">
        <v>0</v>
      </c>
      <c r="V21" s="158">
        <v>5.6509999999999998</v>
      </c>
      <c r="W21" s="158">
        <v>0</v>
      </c>
      <c r="X21" s="158">
        <v>0</v>
      </c>
      <c r="Y21" s="158">
        <f t="shared" si="8"/>
        <v>3.3000000000000003</v>
      </c>
      <c r="Z21" s="158">
        <v>1.0860000000000001</v>
      </c>
      <c r="AA21" s="159">
        <v>93</v>
      </c>
      <c r="AB21" s="158">
        <v>13.41</v>
      </c>
      <c r="AC21" s="158">
        <f t="shared" si="9"/>
        <v>0.86115909483503195</v>
      </c>
      <c r="AD21" s="158">
        <v>1561</v>
      </c>
      <c r="AE21" s="158">
        <f t="shared" si="10"/>
        <v>13.482466747279323</v>
      </c>
      <c r="AF21" s="158">
        <v>32.65</v>
      </c>
      <c r="AG21" s="158">
        <f t="shared" si="11"/>
        <v>0.28200034548281222</v>
      </c>
      <c r="AH21" s="158">
        <v>18</v>
      </c>
      <c r="AI21" s="158">
        <f t="shared" si="12"/>
        <v>0.1554672655035412</v>
      </c>
      <c r="AJ21" s="20"/>
      <c r="AK21" s="20">
        <f t="shared" si="5"/>
        <v>6.7050000000000001</v>
      </c>
      <c r="AL21" s="20">
        <f t="shared" si="13"/>
        <v>5661.1623399999999</v>
      </c>
      <c r="AM21" s="20"/>
      <c r="AN21" s="20"/>
      <c r="AO21" s="20"/>
      <c r="AP21" s="20"/>
      <c r="AR21" s="145"/>
      <c r="AS21" s="145"/>
      <c r="AT21" s="145"/>
      <c r="AU21" s="145"/>
    </row>
    <row r="22" spans="1:47" s="50" customFormat="1" ht="23.25" customHeight="1">
      <c r="A22" s="142" t="s">
        <v>8</v>
      </c>
      <c r="B22" s="142">
        <v>411</v>
      </c>
      <c r="C22" s="19">
        <v>3701</v>
      </c>
      <c r="D22" s="142">
        <v>100</v>
      </c>
      <c r="E22" s="142" t="s">
        <v>10</v>
      </c>
      <c r="F22" s="37" t="s">
        <v>184</v>
      </c>
      <c r="G22" s="37" t="s">
        <v>185</v>
      </c>
      <c r="H22" s="39">
        <v>7.2530000000000001</v>
      </c>
      <c r="I22" s="142">
        <v>2</v>
      </c>
      <c r="J22" s="142" t="s">
        <v>506</v>
      </c>
      <c r="K22" s="143">
        <v>42248</v>
      </c>
      <c r="L22" s="46" t="s">
        <v>131</v>
      </c>
      <c r="M22" s="158">
        <v>3.2749999999999999</v>
      </c>
      <c r="N22" s="158">
        <v>2.0249999999999999</v>
      </c>
      <c r="O22" s="158">
        <v>1.05</v>
      </c>
      <c r="P22" s="158">
        <v>0.95</v>
      </c>
      <c r="Q22" s="158">
        <v>3.16</v>
      </c>
      <c r="R22" s="158">
        <v>7.1749999999999998</v>
      </c>
      <c r="S22" s="158">
        <v>0.125</v>
      </c>
      <c r="T22" s="158">
        <v>0</v>
      </c>
      <c r="U22" s="158">
        <v>0</v>
      </c>
      <c r="V22" s="158">
        <v>4.2270000000000003</v>
      </c>
      <c r="W22" s="158">
        <v>0</v>
      </c>
      <c r="X22" s="158">
        <v>0</v>
      </c>
      <c r="Y22" s="158">
        <f t="shared" si="8"/>
        <v>7.3</v>
      </c>
      <c r="Z22" s="158">
        <v>1.1599999999999999</v>
      </c>
      <c r="AA22" s="159">
        <v>0</v>
      </c>
      <c r="AB22" s="158">
        <v>93.46</v>
      </c>
      <c r="AC22" s="158">
        <f t="shared" si="9"/>
        <v>0.18408146382777568</v>
      </c>
      <c r="AD22" s="158">
        <v>736</v>
      </c>
      <c r="AE22" s="158">
        <f t="shared" si="10"/>
        <v>2.899292903429123</v>
      </c>
      <c r="AF22" s="158">
        <v>546.64</v>
      </c>
      <c r="AG22" s="158">
        <f t="shared" si="11"/>
        <v>2.1533552618620866</v>
      </c>
      <c r="AH22" s="158">
        <v>16</v>
      </c>
      <c r="AI22" s="158">
        <f t="shared" si="12"/>
        <v>6.3028106596285285E-2</v>
      </c>
      <c r="AJ22" s="20"/>
      <c r="AK22" s="20">
        <f t="shared" si="5"/>
        <v>46.73</v>
      </c>
      <c r="AL22" s="20">
        <f t="shared" si="13"/>
        <v>9757.9686099999999</v>
      </c>
      <c r="AM22" s="20"/>
      <c r="AN22" s="20"/>
      <c r="AO22" s="20"/>
      <c r="AP22" s="20"/>
      <c r="AR22" s="145"/>
      <c r="AS22" s="145"/>
      <c r="AT22" s="145"/>
      <c r="AU22" s="145"/>
    </row>
    <row r="23" spans="1:47" s="50" customFormat="1" ht="23.25" customHeight="1">
      <c r="A23" s="142" t="s">
        <v>8</v>
      </c>
      <c r="B23" s="142">
        <v>411</v>
      </c>
      <c r="C23" s="19">
        <v>3701</v>
      </c>
      <c r="D23" s="142">
        <v>100</v>
      </c>
      <c r="E23" s="142" t="s">
        <v>10</v>
      </c>
      <c r="F23" s="37" t="s">
        <v>186</v>
      </c>
      <c r="G23" s="37">
        <v>22375</v>
      </c>
      <c r="H23" s="39">
        <v>1.375</v>
      </c>
      <c r="I23" s="142">
        <v>2</v>
      </c>
      <c r="J23" s="142" t="s">
        <v>506</v>
      </c>
      <c r="K23" s="143">
        <v>42248</v>
      </c>
      <c r="L23" s="46" t="s">
        <v>131</v>
      </c>
      <c r="M23" s="158">
        <v>1.153</v>
      </c>
      <c r="N23" s="158">
        <v>0.18099999999999999</v>
      </c>
      <c r="O23" s="158">
        <v>4.2000000000000003E-2</v>
      </c>
      <c r="P23" s="158">
        <v>0</v>
      </c>
      <c r="Q23" s="158">
        <v>2.008</v>
      </c>
      <c r="R23" s="158">
        <v>0.97499999999999998</v>
      </c>
      <c r="S23" s="158">
        <v>0</v>
      </c>
      <c r="T23" s="158">
        <v>0</v>
      </c>
      <c r="U23" s="158">
        <v>0</v>
      </c>
      <c r="V23" s="158">
        <v>3.6880000000000002</v>
      </c>
      <c r="W23" s="158">
        <v>0</v>
      </c>
      <c r="X23" s="158">
        <v>0</v>
      </c>
      <c r="Y23" s="158">
        <f t="shared" si="8"/>
        <v>0.97499999999999998</v>
      </c>
      <c r="Z23" s="158">
        <v>1.171</v>
      </c>
      <c r="AA23" s="159">
        <v>47</v>
      </c>
      <c r="AB23" s="158">
        <v>2.15</v>
      </c>
      <c r="AC23" s="158">
        <f t="shared" si="9"/>
        <v>0.99896103896103905</v>
      </c>
      <c r="AD23" s="158">
        <v>242</v>
      </c>
      <c r="AE23" s="158">
        <f t="shared" si="10"/>
        <v>5.0285714285714285</v>
      </c>
      <c r="AF23" s="158">
        <v>5.58</v>
      </c>
      <c r="AG23" s="158">
        <f t="shared" si="11"/>
        <v>0.11594805194805194</v>
      </c>
      <c r="AH23" s="158">
        <v>1</v>
      </c>
      <c r="AI23" s="158">
        <f t="shared" si="12"/>
        <v>2.0779220779220779E-2</v>
      </c>
      <c r="AJ23" s="20"/>
      <c r="AK23" s="20">
        <f t="shared" si="5"/>
        <v>1.075</v>
      </c>
      <c r="AL23" s="20">
        <f t="shared" si="13"/>
        <v>407.90062499999999</v>
      </c>
      <c r="AM23" s="20"/>
      <c r="AN23" s="20"/>
      <c r="AO23" s="20"/>
      <c r="AP23" s="20"/>
      <c r="AR23" s="145"/>
      <c r="AS23" s="145"/>
      <c r="AT23" s="145"/>
      <c r="AU23" s="145"/>
    </row>
    <row r="24" spans="1:47" s="50" customFormat="1" ht="23.25" customHeight="1">
      <c r="A24" s="142" t="s">
        <v>8</v>
      </c>
      <c r="B24" s="142">
        <v>411</v>
      </c>
      <c r="C24" s="19">
        <v>3702</v>
      </c>
      <c r="D24" s="142">
        <v>100</v>
      </c>
      <c r="E24" s="142" t="s">
        <v>10</v>
      </c>
      <c r="F24" s="37" t="s">
        <v>187</v>
      </c>
      <c r="G24" s="37" t="s">
        <v>86</v>
      </c>
      <c r="H24" s="39">
        <v>5.407</v>
      </c>
      <c r="I24" s="142">
        <v>2</v>
      </c>
      <c r="J24" s="142" t="s">
        <v>87</v>
      </c>
      <c r="K24" s="143">
        <v>42248</v>
      </c>
      <c r="L24" s="46" t="s">
        <v>131</v>
      </c>
      <c r="M24" s="158">
        <v>2.0499999999999998</v>
      </c>
      <c r="N24" s="158">
        <v>1.75</v>
      </c>
      <c r="O24" s="158">
        <v>0.95</v>
      </c>
      <c r="P24" s="158">
        <v>0.625</v>
      </c>
      <c r="Q24" s="158">
        <v>3.2890000000000001</v>
      </c>
      <c r="R24" s="158">
        <v>4.6500000000000004</v>
      </c>
      <c r="S24" s="158">
        <v>0.55000000000000004</v>
      </c>
      <c r="T24" s="158">
        <v>0.15</v>
      </c>
      <c r="U24" s="158">
        <v>2.5000000000000001E-2</v>
      </c>
      <c r="V24" s="158">
        <v>5.7530000000000001</v>
      </c>
      <c r="W24" s="158">
        <v>0</v>
      </c>
      <c r="X24" s="158">
        <v>0</v>
      </c>
      <c r="Y24" s="158">
        <f t="shared" si="8"/>
        <v>5.3750000000000009</v>
      </c>
      <c r="Z24" s="158">
        <v>1.133</v>
      </c>
      <c r="AA24" s="159">
        <v>80</v>
      </c>
      <c r="AB24" s="158">
        <v>88.83</v>
      </c>
      <c r="AC24" s="158">
        <f t="shared" si="9"/>
        <v>0.65742820153768911</v>
      </c>
      <c r="AD24" s="158">
        <v>4428</v>
      </c>
      <c r="AE24" s="158">
        <f t="shared" si="10"/>
        <v>23.398240376231865</v>
      </c>
      <c r="AF24" s="158">
        <v>203.37</v>
      </c>
      <c r="AG24" s="158">
        <f t="shared" si="11"/>
        <v>1.0746386958704324</v>
      </c>
      <c r="AH24" s="158">
        <v>23</v>
      </c>
      <c r="AI24" s="158">
        <f t="shared" si="12"/>
        <v>0.12153557557663344</v>
      </c>
      <c r="AJ24" s="20"/>
      <c r="AK24" s="20">
        <f t="shared" si="5"/>
        <v>44.414999999999999</v>
      </c>
      <c r="AL24" s="20">
        <f t="shared" si="13"/>
        <v>25838.890495</v>
      </c>
      <c r="AM24" s="20"/>
      <c r="AN24" s="20"/>
      <c r="AO24" s="20"/>
      <c r="AP24" s="20"/>
      <c r="AR24" s="145"/>
      <c r="AS24" s="145"/>
      <c r="AT24" s="145"/>
      <c r="AU24" s="145"/>
    </row>
    <row r="25" spans="1:47" s="50" customFormat="1" ht="23.25" customHeight="1">
      <c r="A25" s="142" t="s">
        <v>8</v>
      </c>
      <c r="B25" s="142">
        <v>411</v>
      </c>
      <c r="C25" s="19">
        <v>3702</v>
      </c>
      <c r="D25" s="142">
        <v>100</v>
      </c>
      <c r="E25" s="142" t="s">
        <v>10</v>
      </c>
      <c r="F25" s="37" t="s">
        <v>183</v>
      </c>
      <c r="G25" s="37" t="s">
        <v>188</v>
      </c>
      <c r="H25" s="39">
        <v>3.3029999999999999</v>
      </c>
      <c r="I25" s="142">
        <v>2</v>
      </c>
      <c r="J25" s="142" t="s">
        <v>87</v>
      </c>
      <c r="K25" s="143">
        <v>42248</v>
      </c>
      <c r="L25" s="46" t="s">
        <v>131</v>
      </c>
      <c r="M25" s="158">
        <v>0.77500000000000002</v>
      </c>
      <c r="N25" s="158">
        <v>1.0249999999999999</v>
      </c>
      <c r="O25" s="158">
        <v>0.65</v>
      </c>
      <c r="P25" s="158">
        <v>0.9</v>
      </c>
      <c r="Q25" s="158">
        <v>4.1050000000000004</v>
      </c>
      <c r="R25" s="158">
        <v>3</v>
      </c>
      <c r="S25" s="158">
        <v>0.32500000000000001</v>
      </c>
      <c r="T25" s="158">
        <v>2.5000000000000001E-2</v>
      </c>
      <c r="U25" s="158">
        <v>0</v>
      </c>
      <c r="V25" s="158">
        <v>5.569</v>
      </c>
      <c r="W25" s="158">
        <v>0</v>
      </c>
      <c r="X25" s="158">
        <v>0</v>
      </c>
      <c r="Y25" s="158">
        <f t="shared" si="8"/>
        <v>3.35</v>
      </c>
      <c r="Z25" s="158">
        <v>1.165</v>
      </c>
      <c r="AA25" s="159">
        <v>676</v>
      </c>
      <c r="AB25" s="158">
        <v>25.94</v>
      </c>
      <c r="AC25" s="158">
        <f t="shared" si="9"/>
        <v>5.9596903248129403</v>
      </c>
      <c r="AD25" s="158">
        <v>4125</v>
      </c>
      <c r="AE25" s="158">
        <f t="shared" si="10"/>
        <v>35.681847670948493</v>
      </c>
      <c r="AF25" s="158">
        <v>432.88</v>
      </c>
      <c r="AG25" s="158">
        <f t="shared" si="11"/>
        <v>3.7444747199515591</v>
      </c>
      <c r="AH25" s="158">
        <v>2</v>
      </c>
      <c r="AI25" s="158">
        <f t="shared" si="12"/>
        <v>1.7300289779853813E-2</v>
      </c>
      <c r="AJ25" s="20"/>
      <c r="AK25" s="20">
        <f t="shared" si="5"/>
        <v>12.97</v>
      </c>
      <c r="AL25" s="20">
        <f t="shared" si="13"/>
        <v>17336.951550000002</v>
      </c>
      <c r="AM25" s="20"/>
      <c r="AN25" s="20"/>
      <c r="AO25" s="20"/>
      <c r="AP25" s="20"/>
      <c r="AR25" s="145"/>
      <c r="AS25" s="145"/>
      <c r="AT25" s="145"/>
      <c r="AU25" s="145"/>
    </row>
    <row r="26" spans="1:47" s="50" customFormat="1" ht="23.25" customHeight="1">
      <c r="A26" s="142" t="s">
        <v>8</v>
      </c>
      <c r="B26" s="142">
        <v>411</v>
      </c>
      <c r="C26" s="19">
        <v>3702</v>
      </c>
      <c r="D26" s="142">
        <v>100</v>
      </c>
      <c r="E26" s="142" t="s">
        <v>10</v>
      </c>
      <c r="F26" s="37" t="s">
        <v>185</v>
      </c>
      <c r="G26" s="37" t="s">
        <v>189</v>
      </c>
      <c r="H26" s="39">
        <v>7.2329999999999997</v>
      </c>
      <c r="I26" s="142">
        <v>2</v>
      </c>
      <c r="J26" s="142" t="s">
        <v>87</v>
      </c>
      <c r="K26" s="143">
        <v>42248</v>
      </c>
      <c r="L26" s="46" t="s">
        <v>131</v>
      </c>
      <c r="M26" s="158">
        <v>3.9750000000000001</v>
      </c>
      <c r="N26" s="158">
        <v>1.55</v>
      </c>
      <c r="O26" s="158">
        <v>0.9</v>
      </c>
      <c r="P26" s="158">
        <v>0.72499999999999998</v>
      </c>
      <c r="Q26" s="158">
        <v>2.92</v>
      </c>
      <c r="R26" s="158">
        <v>7.05</v>
      </c>
      <c r="S26" s="158">
        <v>0.1</v>
      </c>
      <c r="T26" s="158">
        <v>0</v>
      </c>
      <c r="U26" s="158">
        <v>0</v>
      </c>
      <c r="V26" s="158">
        <v>4.375</v>
      </c>
      <c r="W26" s="158">
        <v>0</v>
      </c>
      <c r="X26" s="158">
        <v>0</v>
      </c>
      <c r="Y26" s="158">
        <f t="shared" si="8"/>
        <v>7.1499999999999995</v>
      </c>
      <c r="Z26" s="158">
        <v>1.234</v>
      </c>
      <c r="AA26" s="159">
        <v>0</v>
      </c>
      <c r="AB26" s="158">
        <v>63.07</v>
      </c>
      <c r="AC26" s="158">
        <f t="shared" si="9"/>
        <v>0.12456795244020463</v>
      </c>
      <c r="AD26" s="158">
        <v>6980</v>
      </c>
      <c r="AE26" s="158">
        <f t="shared" si="10"/>
        <v>27.572040844541885</v>
      </c>
      <c r="AF26" s="158">
        <v>113.68</v>
      </c>
      <c r="AG26" s="158">
        <f t="shared" si="11"/>
        <v>0.44905295174892856</v>
      </c>
      <c r="AH26" s="158">
        <v>4</v>
      </c>
      <c r="AI26" s="158">
        <f t="shared" si="12"/>
        <v>1.5800596472516838E-2</v>
      </c>
      <c r="AJ26" s="20"/>
      <c r="AK26" s="20">
        <f t="shared" si="5"/>
        <v>31.535</v>
      </c>
      <c r="AL26" s="20">
        <f t="shared" si="13"/>
        <v>51565.612094999997</v>
      </c>
      <c r="AM26" s="20"/>
      <c r="AN26" s="20"/>
      <c r="AO26" s="20"/>
      <c r="AP26" s="20"/>
      <c r="AR26" s="145"/>
      <c r="AS26" s="145"/>
      <c r="AT26" s="145"/>
      <c r="AU26" s="145"/>
    </row>
    <row r="27" spans="1:47" s="50" customFormat="1" ht="23.25" customHeight="1">
      <c r="A27" s="142" t="s">
        <v>8</v>
      </c>
      <c r="B27" s="142">
        <v>411</v>
      </c>
      <c r="C27" s="19">
        <v>3702</v>
      </c>
      <c r="D27" s="142">
        <v>100</v>
      </c>
      <c r="E27" s="142" t="s">
        <v>10</v>
      </c>
      <c r="F27" s="37" t="s">
        <v>85</v>
      </c>
      <c r="G27" s="37" t="s">
        <v>508</v>
      </c>
      <c r="H27" s="39">
        <v>0.435</v>
      </c>
      <c r="I27" s="142">
        <v>2</v>
      </c>
      <c r="J27" s="142" t="s">
        <v>87</v>
      </c>
      <c r="K27" s="143">
        <v>42248</v>
      </c>
      <c r="L27" s="46" t="s">
        <v>131</v>
      </c>
      <c r="M27" s="158">
        <v>0.32100000000000001</v>
      </c>
      <c r="N27" s="158">
        <v>9.2999999999999999E-2</v>
      </c>
      <c r="O27" s="158">
        <v>2.1000000000000001E-2</v>
      </c>
      <c r="P27" s="158">
        <v>0</v>
      </c>
      <c r="Q27" s="158">
        <v>2.129</v>
      </c>
      <c r="R27" s="158">
        <v>0.32500000000000001</v>
      </c>
      <c r="S27" s="158">
        <v>0.25</v>
      </c>
      <c r="T27" s="158">
        <v>2.5000000000000001E-2</v>
      </c>
      <c r="U27" s="158">
        <v>0</v>
      </c>
      <c r="V27" s="158">
        <v>8.6219999999999999</v>
      </c>
      <c r="W27" s="158">
        <v>0</v>
      </c>
      <c r="X27" s="158">
        <v>0</v>
      </c>
      <c r="Y27" s="158">
        <f t="shared" si="8"/>
        <v>0.6</v>
      </c>
      <c r="Z27" s="158">
        <v>1.339</v>
      </c>
      <c r="AA27" s="159">
        <v>0</v>
      </c>
      <c r="AB27" s="158">
        <v>2.21</v>
      </c>
      <c r="AC27" s="158">
        <f t="shared" si="9"/>
        <v>7.2577996715927753E-2</v>
      </c>
      <c r="AD27" s="158">
        <v>16</v>
      </c>
      <c r="AE27" s="158">
        <f t="shared" si="10"/>
        <v>1.0509031198686372</v>
      </c>
      <c r="AF27" s="158">
        <v>24.05</v>
      </c>
      <c r="AG27" s="158">
        <f t="shared" si="11"/>
        <v>1.5796387520525452</v>
      </c>
      <c r="AH27" s="158">
        <v>4</v>
      </c>
      <c r="AI27" s="158">
        <f t="shared" si="12"/>
        <v>0.26272577996715929</v>
      </c>
      <c r="AJ27" s="20"/>
      <c r="AK27" s="20">
        <f t="shared" si="5"/>
        <v>1.105</v>
      </c>
      <c r="AL27" s="20">
        <f t="shared" si="13"/>
        <v>19.642424999999996</v>
      </c>
      <c r="AM27" s="20"/>
      <c r="AN27" s="20"/>
      <c r="AO27" s="20"/>
      <c r="AP27" s="20"/>
      <c r="AR27" s="145"/>
      <c r="AS27" s="145"/>
      <c r="AT27" s="145"/>
      <c r="AU27" s="145"/>
    </row>
    <row r="28" spans="1:47" s="50" customFormat="1" ht="23.25" customHeight="1">
      <c r="A28" s="142" t="s">
        <v>8</v>
      </c>
      <c r="B28" s="142">
        <v>411</v>
      </c>
      <c r="C28" s="19">
        <v>3901</v>
      </c>
      <c r="D28" s="142">
        <v>601</v>
      </c>
      <c r="E28" s="142" t="s">
        <v>174</v>
      </c>
      <c r="F28" s="37" t="s">
        <v>167</v>
      </c>
      <c r="G28" s="37" t="s">
        <v>509</v>
      </c>
      <c r="H28" s="39">
        <v>4.3159999999999998</v>
      </c>
      <c r="I28" s="207">
        <v>2</v>
      </c>
      <c r="J28" s="142" t="s">
        <v>506</v>
      </c>
      <c r="K28" s="143">
        <v>42247</v>
      </c>
      <c r="L28" s="46" t="s">
        <v>131</v>
      </c>
      <c r="M28" s="158">
        <v>2.0299999999999998</v>
      </c>
      <c r="N28" s="158">
        <v>1.107</v>
      </c>
      <c r="O28" s="158">
        <v>0.63900000000000001</v>
      </c>
      <c r="P28" s="158">
        <v>0.54</v>
      </c>
      <c r="Q28" s="158">
        <v>3.266</v>
      </c>
      <c r="R28" s="158">
        <v>1.4750000000000001</v>
      </c>
      <c r="S28" s="158">
        <v>1.05</v>
      </c>
      <c r="T28" s="158">
        <v>0.4</v>
      </c>
      <c r="U28" s="158">
        <v>0.1</v>
      </c>
      <c r="V28" s="158">
        <v>10.509</v>
      </c>
      <c r="W28" s="158">
        <v>0</v>
      </c>
      <c r="X28" s="158">
        <v>0</v>
      </c>
      <c r="Y28" s="158">
        <f t="shared" si="8"/>
        <v>3.0250000000000004</v>
      </c>
      <c r="Z28" s="158">
        <v>1.0129999999999999</v>
      </c>
      <c r="AA28" s="159">
        <v>0</v>
      </c>
      <c r="AB28" s="158">
        <v>11.67</v>
      </c>
      <c r="AC28" s="158">
        <f t="shared" si="9"/>
        <v>3.8627035614987419E-2</v>
      </c>
      <c r="AD28" s="158">
        <v>0</v>
      </c>
      <c r="AE28" s="158">
        <f t="shared" si="10"/>
        <v>0</v>
      </c>
      <c r="AF28" s="158">
        <v>0</v>
      </c>
      <c r="AG28" s="158">
        <f t="shared" si="11"/>
        <v>0</v>
      </c>
      <c r="AH28" s="158">
        <v>0</v>
      </c>
      <c r="AI28" s="158">
        <f t="shared" si="12"/>
        <v>0</v>
      </c>
      <c r="AJ28" s="20"/>
      <c r="AK28" s="20">
        <f t="shared" si="5"/>
        <v>5.835</v>
      </c>
      <c r="AL28" s="20">
        <f t="shared" si="13"/>
        <v>25.183859999999999</v>
      </c>
      <c r="AM28" s="20"/>
      <c r="AN28" s="20"/>
      <c r="AO28" s="20"/>
      <c r="AP28" s="20"/>
      <c r="AR28" s="145"/>
      <c r="AS28" s="145"/>
      <c r="AT28" s="145"/>
      <c r="AU28" s="145"/>
    </row>
    <row r="29" spans="1:47" s="50" customFormat="1" ht="23.25" customHeight="1">
      <c r="A29" s="142" t="s">
        <v>8</v>
      </c>
      <c r="B29" s="142">
        <v>411</v>
      </c>
      <c r="C29" s="19">
        <v>3902</v>
      </c>
      <c r="D29" s="142">
        <v>601</v>
      </c>
      <c r="E29" s="142" t="s">
        <v>165</v>
      </c>
      <c r="F29" s="37" t="s">
        <v>166</v>
      </c>
      <c r="G29" s="37" t="s">
        <v>167</v>
      </c>
      <c r="H29" s="39">
        <v>9.0069999999999997</v>
      </c>
      <c r="I29" s="207">
        <v>2</v>
      </c>
      <c r="J29" s="142" t="s">
        <v>87</v>
      </c>
      <c r="K29" s="143">
        <v>42248</v>
      </c>
      <c r="L29" s="46" t="s">
        <v>131</v>
      </c>
      <c r="M29" s="158">
        <v>5.65</v>
      </c>
      <c r="N29" s="158">
        <v>1.925</v>
      </c>
      <c r="O29" s="158">
        <v>0.82499999999999996</v>
      </c>
      <c r="P29" s="158">
        <v>0.67500000000000004</v>
      </c>
      <c r="Q29" s="158">
        <v>2.7080000000000002</v>
      </c>
      <c r="R29" s="158">
        <v>8.4250000000000007</v>
      </c>
      <c r="S29" s="158">
        <v>0.6</v>
      </c>
      <c r="T29" s="158">
        <v>0.05</v>
      </c>
      <c r="U29" s="158">
        <v>0</v>
      </c>
      <c r="V29" s="158">
        <v>5.5049999999999999</v>
      </c>
      <c r="W29" s="158">
        <v>0</v>
      </c>
      <c r="X29" s="158">
        <v>0</v>
      </c>
      <c r="Y29" s="158">
        <f t="shared" si="8"/>
        <v>9.0750000000000011</v>
      </c>
      <c r="Z29" s="158">
        <v>1.1910000000000001</v>
      </c>
      <c r="AA29" s="159">
        <v>9</v>
      </c>
      <c r="AB29" s="158">
        <v>12.02</v>
      </c>
      <c r="AC29" s="158">
        <f t="shared" si="9"/>
        <v>4.7613760725784701E-2</v>
      </c>
      <c r="AD29" s="158">
        <v>48</v>
      </c>
      <c r="AE29" s="158">
        <f t="shared" si="10"/>
        <v>0.15226252597186316</v>
      </c>
      <c r="AF29" s="158">
        <v>544.20000000000005</v>
      </c>
      <c r="AG29" s="158">
        <f t="shared" si="11"/>
        <v>1.7262763882059988</v>
      </c>
      <c r="AH29" s="158">
        <v>304</v>
      </c>
      <c r="AI29" s="158">
        <f t="shared" si="12"/>
        <v>0.9643293311551332</v>
      </c>
      <c r="AJ29" s="20"/>
      <c r="AK29" s="20">
        <f t="shared" si="5"/>
        <v>6.01</v>
      </c>
      <c r="AL29" s="20">
        <f t="shared" si="13"/>
        <v>8207.2684700000009</v>
      </c>
      <c r="AM29" s="20"/>
      <c r="AN29" s="20"/>
      <c r="AO29" s="20"/>
      <c r="AP29" s="20"/>
      <c r="AR29" s="145"/>
      <c r="AS29" s="145"/>
      <c r="AT29" s="145"/>
      <c r="AU29" s="145"/>
    </row>
    <row r="30" spans="1:47" s="50" customFormat="1" ht="23.25" hidden="1" customHeight="1">
      <c r="A30" s="142" t="s">
        <v>8</v>
      </c>
      <c r="B30" s="142">
        <v>411</v>
      </c>
      <c r="C30" s="19">
        <v>3902</v>
      </c>
      <c r="D30" s="142">
        <v>602</v>
      </c>
      <c r="E30" s="142" t="s">
        <v>151</v>
      </c>
      <c r="F30" s="37" t="s">
        <v>168</v>
      </c>
      <c r="G30" s="37" t="s">
        <v>89</v>
      </c>
      <c r="H30" s="39">
        <v>1.292</v>
      </c>
      <c r="I30" s="207">
        <v>2</v>
      </c>
      <c r="J30" s="142" t="s">
        <v>87</v>
      </c>
      <c r="K30" s="143">
        <v>42248</v>
      </c>
      <c r="L30" s="46" t="s">
        <v>131</v>
      </c>
      <c r="M30" s="158">
        <v>0</v>
      </c>
      <c r="N30" s="158">
        <v>0</v>
      </c>
      <c r="O30" s="158">
        <v>0</v>
      </c>
      <c r="P30" s="158">
        <v>0</v>
      </c>
      <c r="Q30" s="158"/>
      <c r="R30" s="158">
        <v>0</v>
      </c>
      <c r="S30" s="158">
        <v>0</v>
      </c>
      <c r="T30" s="158">
        <v>0</v>
      </c>
      <c r="U30" s="158">
        <v>0</v>
      </c>
      <c r="V30" s="158"/>
      <c r="W30" s="158">
        <v>0</v>
      </c>
      <c r="X30" s="158">
        <v>0</v>
      </c>
      <c r="Y30" s="158">
        <f t="shared" si="8"/>
        <v>0</v>
      </c>
      <c r="Z30" s="158"/>
      <c r="AA30" s="159"/>
      <c r="AB30" s="158"/>
      <c r="AC30" s="158">
        <f t="shared" si="9"/>
        <v>0</v>
      </c>
      <c r="AD30" s="158"/>
      <c r="AE30" s="158">
        <f t="shared" si="10"/>
        <v>0</v>
      </c>
      <c r="AF30" s="158"/>
      <c r="AG30" s="158">
        <f t="shared" si="11"/>
        <v>0</v>
      </c>
      <c r="AH30" s="158"/>
      <c r="AI30" s="158">
        <f t="shared" si="12"/>
        <v>0</v>
      </c>
      <c r="AJ30" s="20"/>
      <c r="AK30" s="20">
        <f t="shared" si="5"/>
        <v>0</v>
      </c>
      <c r="AL30" s="20">
        <f t="shared" si="13"/>
        <v>0</v>
      </c>
      <c r="AM30" s="20"/>
      <c r="AN30" s="20"/>
      <c r="AO30" s="20"/>
      <c r="AP30" s="20"/>
      <c r="AR30" s="145"/>
      <c r="AS30" s="145"/>
      <c r="AT30" s="145"/>
      <c r="AU30" s="145"/>
    </row>
    <row r="31" spans="1:47" s="50" customFormat="1" ht="21" customHeight="1">
      <c r="A31" s="142" t="s">
        <v>8</v>
      </c>
      <c r="B31" s="142">
        <v>411</v>
      </c>
      <c r="C31" s="19">
        <v>3902</v>
      </c>
      <c r="D31" s="142">
        <v>602</v>
      </c>
      <c r="E31" s="142" t="s">
        <v>151</v>
      </c>
      <c r="F31" s="14" t="s">
        <v>169</v>
      </c>
      <c r="G31" s="14" t="s">
        <v>168</v>
      </c>
      <c r="H31" s="51">
        <v>0.58099999999999996</v>
      </c>
      <c r="I31" s="207">
        <v>2</v>
      </c>
      <c r="J31" s="142" t="s">
        <v>87</v>
      </c>
      <c r="K31" s="143">
        <v>42248</v>
      </c>
      <c r="L31" s="46" t="s">
        <v>131</v>
      </c>
      <c r="M31" s="158">
        <v>0.33200000000000002</v>
      </c>
      <c r="N31" s="158">
        <v>0.10100000000000001</v>
      </c>
      <c r="O31" s="158">
        <v>9.1999999999999998E-2</v>
      </c>
      <c r="P31" s="158">
        <v>5.5E-2</v>
      </c>
      <c r="Q31" s="158">
        <v>2.5680000000000001</v>
      </c>
      <c r="R31" s="158">
        <v>1.875</v>
      </c>
      <c r="S31" s="158">
        <v>0</v>
      </c>
      <c r="T31" s="158">
        <v>0</v>
      </c>
      <c r="U31" s="158">
        <v>0</v>
      </c>
      <c r="V31" s="158">
        <v>3.1909999999999998</v>
      </c>
      <c r="W31" s="158">
        <v>0</v>
      </c>
      <c r="X31" s="158">
        <v>0</v>
      </c>
      <c r="Y31" s="158">
        <f t="shared" si="8"/>
        <v>1.875</v>
      </c>
      <c r="Z31" s="158">
        <v>1.1399999999999999</v>
      </c>
      <c r="AA31" s="159">
        <v>0</v>
      </c>
      <c r="AB31" s="158">
        <v>10.62</v>
      </c>
      <c r="AC31" s="158">
        <f t="shared" si="9"/>
        <v>0.26112613720186867</v>
      </c>
      <c r="AD31" s="158">
        <v>0</v>
      </c>
      <c r="AE31" s="158">
        <f t="shared" si="10"/>
        <v>0</v>
      </c>
      <c r="AF31" s="158">
        <v>61.06</v>
      </c>
      <c r="AG31" s="158">
        <f t="shared" si="11"/>
        <v>3.0027046963363659</v>
      </c>
      <c r="AH31" s="158">
        <v>26</v>
      </c>
      <c r="AI31" s="158">
        <f t="shared" si="12"/>
        <v>1.2785837226456849</v>
      </c>
      <c r="AJ31" s="20"/>
      <c r="AK31" s="20">
        <f t="shared" si="5"/>
        <v>5.31</v>
      </c>
      <c r="AL31" s="20">
        <f t="shared" si="13"/>
        <v>53.666969999999999</v>
      </c>
      <c r="AM31" s="20"/>
      <c r="AN31" s="20">
        <f>SUM(M31:P31)</f>
        <v>0.58000000000000007</v>
      </c>
      <c r="AO31" s="20">
        <f t="shared" si="6"/>
        <v>1.875</v>
      </c>
      <c r="AP31" s="20"/>
      <c r="AR31" s="145"/>
      <c r="AS31" s="145"/>
      <c r="AT31" s="145"/>
      <c r="AU31" s="145"/>
    </row>
    <row r="32" spans="1:47" s="50" customFormat="1" ht="21" customHeight="1">
      <c r="A32" s="142" t="s">
        <v>8</v>
      </c>
      <c r="B32" s="142">
        <v>411</v>
      </c>
      <c r="C32" s="19">
        <v>3902</v>
      </c>
      <c r="D32" s="142">
        <v>602</v>
      </c>
      <c r="E32" s="142" t="s">
        <v>151</v>
      </c>
      <c r="F32" s="14" t="s">
        <v>152</v>
      </c>
      <c r="G32" s="14" t="s">
        <v>153</v>
      </c>
      <c r="H32" s="51">
        <v>3.6179999999999999</v>
      </c>
      <c r="I32" s="207">
        <v>2</v>
      </c>
      <c r="J32" s="142" t="s">
        <v>87</v>
      </c>
      <c r="K32" s="143">
        <v>42248</v>
      </c>
      <c r="L32" s="46" t="s">
        <v>131</v>
      </c>
      <c r="M32" s="158">
        <v>1.325</v>
      </c>
      <c r="N32" s="158">
        <v>1.05</v>
      </c>
      <c r="O32" s="158">
        <v>1.0249999999999999</v>
      </c>
      <c r="P32" s="158">
        <v>0.45</v>
      </c>
      <c r="Q32" s="158">
        <v>3.2829999999999999</v>
      </c>
      <c r="R32" s="158">
        <v>3.7</v>
      </c>
      <c r="S32" s="158">
        <v>0.15</v>
      </c>
      <c r="T32" s="158">
        <v>0</v>
      </c>
      <c r="U32" s="158">
        <v>0</v>
      </c>
      <c r="V32" s="158">
        <v>5.22</v>
      </c>
      <c r="W32" s="158">
        <v>0</v>
      </c>
      <c r="X32" s="158">
        <v>0</v>
      </c>
      <c r="Y32" s="158">
        <f t="shared" si="8"/>
        <v>3.85</v>
      </c>
      <c r="Z32" s="158">
        <v>1.1359999999999999</v>
      </c>
      <c r="AA32" s="159">
        <v>0</v>
      </c>
      <c r="AB32" s="158">
        <v>3.3</v>
      </c>
      <c r="AC32" s="158">
        <f t="shared" si="9"/>
        <v>1.303008765695333E-2</v>
      </c>
      <c r="AD32" s="158">
        <v>125</v>
      </c>
      <c r="AE32" s="158">
        <f t="shared" si="10"/>
        <v>0.98712785279949455</v>
      </c>
      <c r="AF32" s="158">
        <v>167.58</v>
      </c>
      <c r="AG32" s="158">
        <f t="shared" si="11"/>
        <v>1.3233830845771146</v>
      </c>
      <c r="AH32" s="158">
        <v>6</v>
      </c>
      <c r="AI32" s="158">
        <f t="shared" si="12"/>
        <v>4.7382136934375742E-2</v>
      </c>
      <c r="AJ32" s="20"/>
      <c r="AK32" s="20">
        <f t="shared" si="5"/>
        <v>1.65</v>
      </c>
      <c r="AL32" s="20">
        <f t="shared" si="13"/>
        <v>1086.2321400000001</v>
      </c>
      <c r="AM32" s="20"/>
      <c r="AN32" s="20">
        <f>SUM(M32:P32)</f>
        <v>3.85</v>
      </c>
      <c r="AO32" s="20">
        <f t="shared" si="6"/>
        <v>3.85</v>
      </c>
      <c r="AP32" s="20"/>
      <c r="AR32" s="145"/>
      <c r="AS32" s="145"/>
      <c r="AT32" s="145"/>
      <c r="AU32" s="145"/>
    </row>
    <row r="33" spans="1:47" s="50" customFormat="1" ht="21" customHeight="1">
      <c r="A33" s="142" t="s">
        <v>8</v>
      </c>
      <c r="B33" s="142">
        <v>411</v>
      </c>
      <c r="C33" s="19">
        <v>3902</v>
      </c>
      <c r="D33" s="142">
        <v>602</v>
      </c>
      <c r="E33" s="142" t="s">
        <v>151</v>
      </c>
      <c r="F33" s="14" t="s">
        <v>154</v>
      </c>
      <c r="G33" s="14" t="s">
        <v>155</v>
      </c>
      <c r="H33" s="51">
        <v>0.86199999999999999</v>
      </c>
      <c r="I33" s="142">
        <v>2</v>
      </c>
      <c r="J33" s="142" t="s">
        <v>87</v>
      </c>
      <c r="K33" s="143">
        <v>42248</v>
      </c>
      <c r="L33" s="46" t="s">
        <v>131</v>
      </c>
      <c r="M33" s="158">
        <v>0.4</v>
      </c>
      <c r="N33" s="158">
        <v>7.4999999999999997E-2</v>
      </c>
      <c r="O33" s="158">
        <v>0.1</v>
      </c>
      <c r="P33" s="158">
        <v>0.25</v>
      </c>
      <c r="Q33" s="158">
        <v>3.8519999999999999</v>
      </c>
      <c r="R33" s="158">
        <v>0.82499999999999996</v>
      </c>
      <c r="S33" s="158">
        <v>0</v>
      </c>
      <c r="T33" s="158">
        <v>0</v>
      </c>
      <c r="U33" s="158">
        <v>0</v>
      </c>
      <c r="V33" s="158">
        <v>4.2249999999999996</v>
      </c>
      <c r="W33" s="158">
        <v>0</v>
      </c>
      <c r="X33" s="158">
        <v>0</v>
      </c>
      <c r="Y33" s="158">
        <f t="shared" si="8"/>
        <v>0.82499999999999996</v>
      </c>
      <c r="Z33" s="158">
        <v>1.0720000000000001</v>
      </c>
      <c r="AA33" s="159">
        <v>0</v>
      </c>
      <c r="AB33" s="158">
        <v>1.98</v>
      </c>
      <c r="AC33" s="158">
        <f t="shared" si="9"/>
        <v>3.2814053695724224E-2</v>
      </c>
      <c r="AD33" s="158">
        <v>0</v>
      </c>
      <c r="AE33" s="158">
        <f t="shared" si="10"/>
        <v>0</v>
      </c>
      <c r="AF33" s="158">
        <v>28.51</v>
      </c>
      <c r="AG33" s="158">
        <f t="shared" si="11"/>
        <v>0.94497845541929082</v>
      </c>
      <c r="AH33" s="158">
        <v>2</v>
      </c>
      <c r="AI33" s="158">
        <f t="shared" si="12"/>
        <v>6.6291017567119651E-2</v>
      </c>
      <c r="AJ33" s="20"/>
      <c r="AK33" s="20">
        <f t="shared" si="5"/>
        <v>0.99</v>
      </c>
      <c r="AL33" s="20">
        <f t="shared" si="13"/>
        <v>27.152999999999999</v>
      </c>
      <c r="AM33" s="20"/>
      <c r="AN33" s="20">
        <f>SUM(M33:P33)</f>
        <v>0.82500000000000007</v>
      </c>
      <c r="AO33" s="20">
        <f t="shared" si="6"/>
        <v>0.82499999999999996</v>
      </c>
      <c r="AP33" s="20"/>
      <c r="AR33" s="145"/>
      <c r="AS33" s="145"/>
      <c r="AT33" s="145"/>
      <c r="AU33" s="145"/>
    </row>
    <row r="34" spans="1:47" s="50" customFormat="1" ht="20.25" customHeight="1">
      <c r="A34" s="142" t="s">
        <v>8</v>
      </c>
      <c r="B34" s="142">
        <v>411</v>
      </c>
      <c r="C34" s="19">
        <v>3902</v>
      </c>
      <c r="D34" s="142">
        <v>602</v>
      </c>
      <c r="E34" s="142" t="s">
        <v>151</v>
      </c>
      <c r="F34" s="14" t="s">
        <v>156</v>
      </c>
      <c r="G34" s="14" t="s">
        <v>157</v>
      </c>
      <c r="H34" s="51">
        <v>5.2649999999999997</v>
      </c>
      <c r="I34" s="142">
        <v>2</v>
      </c>
      <c r="J34" s="142" t="s">
        <v>87</v>
      </c>
      <c r="K34" s="143">
        <v>42248</v>
      </c>
      <c r="L34" s="46" t="s">
        <v>131</v>
      </c>
      <c r="M34" s="158">
        <v>2.1749999999999998</v>
      </c>
      <c r="N34" s="158">
        <v>1.075</v>
      </c>
      <c r="O34" s="158">
        <v>0.875</v>
      </c>
      <c r="P34" s="158">
        <v>0.92500000000000004</v>
      </c>
      <c r="Q34" s="158">
        <v>3.3580000000000001</v>
      </c>
      <c r="R34" s="158">
        <v>4.375</v>
      </c>
      <c r="S34" s="158">
        <v>0.5</v>
      </c>
      <c r="T34" s="158">
        <v>0.1</v>
      </c>
      <c r="U34" s="158">
        <v>7.4999999999999997E-2</v>
      </c>
      <c r="V34" s="158">
        <v>6.1639999999999997</v>
      </c>
      <c r="W34" s="158">
        <v>0</v>
      </c>
      <c r="X34" s="158">
        <v>0</v>
      </c>
      <c r="Y34" s="158">
        <f t="shared" si="8"/>
        <v>5.05</v>
      </c>
      <c r="Z34" s="158">
        <v>1.099</v>
      </c>
      <c r="AA34" s="159">
        <v>118</v>
      </c>
      <c r="AB34" s="158">
        <v>43.11</v>
      </c>
      <c r="AC34" s="158">
        <f t="shared" si="9"/>
        <v>0.75731922398589069</v>
      </c>
      <c r="AD34" s="158">
        <v>37</v>
      </c>
      <c r="AE34" s="158">
        <f t="shared" si="10"/>
        <v>0.20078686745353411</v>
      </c>
      <c r="AF34" s="158">
        <v>210.99</v>
      </c>
      <c r="AG34" s="158">
        <f t="shared" si="11"/>
        <v>1.1449735449735452</v>
      </c>
      <c r="AH34" s="158">
        <v>10</v>
      </c>
      <c r="AI34" s="158">
        <f t="shared" si="12"/>
        <v>5.4266720933387601E-2</v>
      </c>
      <c r="AJ34" s="20"/>
      <c r="AK34" s="20">
        <f t="shared" si="5"/>
        <v>21.555</v>
      </c>
      <c r="AL34" s="20">
        <f t="shared" si="13"/>
        <v>2093.0744249999998</v>
      </c>
      <c r="AM34" s="20"/>
      <c r="AN34" s="20">
        <f>SUM(M34:P34)</f>
        <v>5.05</v>
      </c>
      <c r="AO34" s="20">
        <f t="shared" si="6"/>
        <v>5.05</v>
      </c>
      <c r="AP34" s="20"/>
      <c r="AR34" s="145"/>
      <c r="AS34" s="145"/>
      <c r="AT34" s="145"/>
      <c r="AU34" s="145"/>
    </row>
    <row r="35" spans="1:47" s="50" customFormat="1" ht="21" customHeight="1">
      <c r="A35" s="142" t="s">
        <v>8</v>
      </c>
      <c r="B35" s="142">
        <v>411</v>
      </c>
      <c r="C35" s="19">
        <v>3902</v>
      </c>
      <c r="D35" s="142">
        <v>602</v>
      </c>
      <c r="E35" s="142" t="s">
        <v>151</v>
      </c>
      <c r="F35" s="14" t="s">
        <v>88</v>
      </c>
      <c r="G35" s="14" t="s">
        <v>158</v>
      </c>
      <c r="H35" s="51">
        <v>6.9009999999999998</v>
      </c>
      <c r="I35" s="142">
        <v>2</v>
      </c>
      <c r="J35" s="142" t="s">
        <v>87</v>
      </c>
      <c r="K35" s="143">
        <v>42248</v>
      </c>
      <c r="L35" s="46" t="s">
        <v>131</v>
      </c>
      <c r="M35" s="158">
        <v>2.2749999999999999</v>
      </c>
      <c r="N35" s="158">
        <v>1.8</v>
      </c>
      <c r="O35" s="158">
        <v>1.35</v>
      </c>
      <c r="P35" s="158">
        <v>1.4750000000000001</v>
      </c>
      <c r="Q35" s="158">
        <v>3.6850000000000001</v>
      </c>
      <c r="R35" s="158">
        <v>6.625</v>
      </c>
      <c r="S35" s="158">
        <v>0.25</v>
      </c>
      <c r="T35" s="158">
        <v>2.5000000000000001E-2</v>
      </c>
      <c r="U35" s="158">
        <v>0</v>
      </c>
      <c r="V35" s="158">
        <v>5.0780000000000003</v>
      </c>
      <c r="W35" s="158">
        <v>0</v>
      </c>
      <c r="X35" s="158">
        <v>0</v>
      </c>
      <c r="Y35" s="158">
        <f t="shared" si="8"/>
        <v>6.9</v>
      </c>
      <c r="Z35" s="158">
        <v>1.363</v>
      </c>
      <c r="AA35" s="159">
        <v>676</v>
      </c>
      <c r="AB35" s="158">
        <v>86.71</v>
      </c>
      <c r="AC35" s="158">
        <f t="shared" si="9"/>
        <v>2.9782640197072889</v>
      </c>
      <c r="AD35" s="158">
        <v>3559</v>
      </c>
      <c r="AE35" s="158">
        <f t="shared" si="10"/>
        <v>14.734924545096984</v>
      </c>
      <c r="AF35" s="158">
        <v>397.1</v>
      </c>
      <c r="AG35" s="158">
        <f t="shared" si="11"/>
        <v>1.6440681474734511</v>
      </c>
      <c r="AH35" s="158">
        <v>54</v>
      </c>
      <c r="AI35" s="158">
        <f t="shared" si="12"/>
        <v>0.22357008301074377</v>
      </c>
      <c r="AJ35" s="20"/>
      <c r="AK35" s="20">
        <f t="shared" si="5"/>
        <v>43.354999999999997</v>
      </c>
      <c r="AL35" s="20">
        <f t="shared" si="13"/>
        <v>32637.968955</v>
      </c>
      <c r="AM35" s="20"/>
      <c r="AN35" s="20">
        <f>SUM(M35:P35)</f>
        <v>6.9</v>
      </c>
      <c r="AO35" s="20">
        <f t="shared" si="6"/>
        <v>6.9</v>
      </c>
      <c r="AP35" s="20"/>
      <c r="AR35" s="145"/>
      <c r="AS35" s="145"/>
      <c r="AT35" s="145"/>
      <c r="AU35" s="145"/>
    </row>
    <row r="36" spans="1:47" s="50" customFormat="1" ht="22.5" customHeight="1">
      <c r="E36" s="213"/>
      <c r="F36" s="294" t="s">
        <v>122</v>
      </c>
      <c r="G36" s="294"/>
      <c r="H36" s="208">
        <v>137.262</v>
      </c>
      <c r="I36" s="209"/>
      <c r="J36" s="209"/>
      <c r="K36" s="284"/>
      <c r="L36" s="284"/>
      <c r="M36" s="265">
        <f>SUM(M5:M35)</f>
        <v>56.105999999999995</v>
      </c>
      <c r="N36" s="265">
        <f t="shared" ref="N36:P36" si="14">SUM(N5:N35)</f>
        <v>31.086000000000002</v>
      </c>
      <c r="O36" s="265">
        <f t="shared" si="14"/>
        <v>26.712999999999994</v>
      </c>
      <c r="P36" s="265">
        <f t="shared" si="14"/>
        <v>22.456</v>
      </c>
      <c r="Q36" s="265" t="s">
        <v>123</v>
      </c>
      <c r="R36" s="265">
        <f>SUM(R5:R35)</f>
        <v>127.12399999999998</v>
      </c>
      <c r="S36" s="265">
        <f t="shared" ref="S36:U36" si="15">SUM(S5:S35)</f>
        <v>6.5750000000000002</v>
      </c>
      <c r="T36" s="265">
        <f t="shared" si="15"/>
        <v>1.55</v>
      </c>
      <c r="U36" s="265">
        <f t="shared" si="15"/>
        <v>0.45</v>
      </c>
      <c r="V36" s="265" t="s">
        <v>123</v>
      </c>
      <c r="W36" s="265">
        <f>SUM(W4:W35)</f>
        <v>0</v>
      </c>
      <c r="X36" s="265">
        <f>SUM(X4:X35)</f>
        <v>7.4999999999999997E-2</v>
      </c>
      <c r="Y36" s="265">
        <f>SUM(Y5:Y35)</f>
        <v>135.624</v>
      </c>
      <c r="Z36" s="265" t="s">
        <v>123</v>
      </c>
      <c r="AA36" s="265">
        <f>SUM(AA4:AA35)</f>
        <v>2176.1800000000003</v>
      </c>
      <c r="AB36" s="265">
        <f>SUM(AB4:AB35)</f>
        <v>1673.1000000000001</v>
      </c>
      <c r="AC36" s="265" t="s">
        <v>123</v>
      </c>
      <c r="AD36" s="265">
        <f>SUM(AD4:AD35)</f>
        <v>31548.400000000001</v>
      </c>
      <c r="AE36" s="265" t="s">
        <v>123</v>
      </c>
      <c r="AF36" s="265">
        <f>SUM(AF4:AF35)</f>
        <v>3555.52</v>
      </c>
      <c r="AG36" s="265" t="s">
        <v>123</v>
      </c>
      <c r="AH36" s="265">
        <f>SUM(AH4:AH35)</f>
        <v>474</v>
      </c>
      <c r="AI36" s="265" t="s">
        <v>123</v>
      </c>
      <c r="AJ36" s="285">
        <f>(AA36+(AB36*0.5)+AD36+AF36+AH36)/H36</f>
        <v>281.1459107400446</v>
      </c>
      <c r="AL36" s="50">
        <f>SUM(AL4:AL35)/H36</f>
        <v>1595.7386059142366</v>
      </c>
      <c r="AN36" s="20">
        <f>SUM(AN4:AN35)</f>
        <v>25.380000000000003</v>
      </c>
      <c r="AO36" s="20">
        <f>SUM(AO4:AO35)</f>
        <v>26.674999999999997</v>
      </c>
    </row>
    <row r="37" spans="1:47" s="50" customFormat="1" ht="22.5" customHeight="1">
      <c r="E37" s="213"/>
      <c r="F37" s="294" t="s">
        <v>124</v>
      </c>
      <c r="G37" s="294"/>
      <c r="H37" s="209"/>
      <c r="I37" s="209"/>
      <c r="J37" s="209"/>
      <c r="K37" s="284"/>
      <c r="L37" s="284"/>
      <c r="M37" s="265" t="s">
        <v>123</v>
      </c>
      <c r="N37" s="265" t="s">
        <v>123</v>
      </c>
      <c r="O37" s="265" t="s">
        <v>123</v>
      </c>
      <c r="P37" s="265" t="s">
        <v>123</v>
      </c>
      <c r="Q37" s="207">
        <v>3.44</v>
      </c>
      <c r="R37" s="265" t="s">
        <v>123</v>
      </c>
      <c r="S37" s="265" t="s">
        <v>123</v>
      </c>
      <c r="T37" s="265" t="s">
        <v>123</v>
      </c>
      <c r="U37" s="265" t="s">
        <v>123</v>
      </c>
      <c r="V37" s="286">
        <v>4.9000000000000004</v>
      </c>
      <c r="W37" s="265" t="s">
        <v>123</v>
      </c>
      <c r="X37" s="265" t="s">
        <v>123</v>
      </c>
      <c r="Y37" s="265" t="s">
        <v>123</v>
      </c>
      <c r="Z37" s="265">
        <f>SUMPRODUCT(Z4:Z35,H4:H35)/H36</f>
        <v>1.1627835300374465</v>
      </c>
      <c r="AA37" s="265" t="s">
        <v>123</v>
      </c>
      <c r="AB37" s="265" t="s">
        <v>123</v>
      </c>
      <c r="AC37" s="265">
        <f>SUMPRODUCT(AC4:AC35,H4:H35)/H36</f>
        <v>0.62710728388046211</v>
      </c>
      <c r="AD37" s="265" t="s">
        <v>123</v>
      </c>
      <c r="AE37" s="265">
        <f>SUMPRODUCT(AE4:AE35,H4:H35)/H36</f>
        <v>6.5668783577600296</v>
      </c>
      <c r="AF37" s="265" t="s">
        <v>123</v>
      </c>
      <c r="AG37" s="265">
        <f>SUMPRODUCT(AG4:AG35,H4:H35)/H36</f>
        <v>0.74009037981586823</v>
      </c>
      <c r="AH37" s="265" t="s">
        <v>123</v>
      </c>
      <c r="AI37" s="265">
        <f>SUMPRODUCT(AO4:AO35,H4:H35)/H36</f>
        <v>0.81944201599860123</v>
      </c>
      <c r="AN37" s="50">
        <f>((AN36-H36)/H36)*100</f>
        <v>-81.509813349652489</v>
      </c>
      <c r="AO37" s="50">
        <f>((AO36-H36)/H36)*100</f>
        <v>-80.566362139557924</v>
      </c>
    </row>
    <row r="38" spans="1:47" s="50" customFormat="1" ht="30.75" customHeight="1"/>
    <row r="39" spans="1:47" s="50" customFormat="1" ht="30.75" customHeight="1"/>
    <row r="40" spans="1:47" s="50" customFormat="1" ht="30.75" customHeight="1"/>
    <row r="41" spans="1:47" s="50" customFormat="1" ht="30.75" customHeight="1"/>
    <row r="42" spans="1:47" s="50" customFormat="1" ht="30.75" customHeight="1">
      <c r="A42" s="287" t="s">
        <v>490</v>
      </c>
      <c r="B42" s="287"/>
      <c r="C42" s="287"/>
      <c r="D42" s="287"/>
      <c r="E42" s="287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</row>
    <row r="43" spans="1:47" ht="70.5" customHeight="1">
      <c r="A43" s="299" t="s">
        <v>292</v>
      </c>
      <c r="B43" s="299" t="s">
        <v>0</v>
      </c>
      <c r="C43" s="305" t="s">
        <v>1</v>
      </c>
      <c r="D43" s="306" t="s">
        <v>2</v>
      </c>
      <c r="E43" s="299" t="s">
        <v>3</v>
      </c>
      <c r="F43" s="299" t="s">
        <v>512</v>
      </c>
      <c r="G43" s="299" t="s">
        <v>513</v>
      </c>
      <c r="H43" s="309" t="s">
        <v>514</v>
      </c>
      <c r="I43" s="299" t="s">
        <v>4</v>
      </c>
      <c r="J43" s="299" t="s">
        <v>5</v>
      </c>
      <c r="K43" s="313" t="s">
        <v>6</v>
      </c>
      <c r="L43" s="299" t="s">
        <v>7</v>
      </c>
      <c r="M43" s="300" t="s">
        <v>515</v>
      </c>
      <c r="N43" s="300"/>
      <c r="O43" s="300"/>
      <c r="P43" s="300"/>
      <c r="Q43" s="301" t="s">
        <v>516</v>
      </c>
      <c r="R43" s="302" t="s">
        <v>519</v>
      </c>
      <c r="S43" s="303"/>
      <c r="T43" s="304"/>
      <c r="U43" s="301" t="s">
        <v>520</v>
      </c>
      <c r="V43" s="297" t="s">
        <v>293</v>
      </c>
      <c r="W43" s="297" t="s">
        <v>541</v>
      </c>
      <c r="X43" s="297" t="s">
        <v>542</v>
      </c>
      <c r="Y43" s="229" t="s">
        <v>294</v>
      </c>
      <c r="Z43" s="297" t="s">
        <v>295</v>
      </c>
      <c r="AA43" s="297" t="s">
        <v>543</v>
      </c>
      <c r="AB43" s="297" t="s">
        <v>527</v>
      </c>
      <c r="AC43" s="227" t="s">
        <v>319</v>
      </c>
      <c r="AD43" s="65"/>
      <c r="AE43" s="65"/>
      <c r="AF43" s="65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30.75" customHeight="1">
      <c r="A44" s="299"/>
      <c r="B44" s="299"/>
      <c r="C44" s="305"/>
      <c r="D44" s="306"/>
      <c r="E44" s="299"/>
      <c r="F44" s="299"/>
      <c r="G44" s="299"/>
      <c r="H44" s="309"/>
      <c r="I44" s="299"/>
      <c r="J44" s="299"/>
      <c r="K44" s="313"/>
      <c r="L44" s="299"/>
      <c r="M44" s="225" t="s">
        <v>530</v>
      </c>
      <c r="N44" s="226" t="s">
        <v>531</v>
      </c>
      <c r="O44" s="226" t="s">
        <v>532</v>
      </c>
      <c r="P44" s="225" t="s">
        <v>533</v>
      </c>
      <c r="Q44" s="301"/>
      <c r="R44" s="225" t="s">
        <v>538</v>
      </c>
      <c r="S44" s="226" t="s">
        <v>539</v>
      </c>
      <c r="T44" s="225" t="s">
        <v>540</v>
      </c>
      <c r="U44" s="301"/>
      <c r="V44" s="298"/>
      <c r="W44" s="298"/>
      <c r="X44" s="298"/>
      <c r="Y44" s="230"/>
      <c r="Z44" s="298"/>
      <c r="AA44" s="298"/>
      <c r="AB44" s="298"/>
      <c r="AC44" s="228" t="s">
        <v>544</v>
      </c>
      <c r="AD44" s="66"/>
      <c r="AE44" s="66"/>
      <c r="AF44" s="6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</row>
    <row r="45" spans="1:47" ht="23.25">
      <c r="A45" s="58" t="s">
        <v>8</v>
      </c>
      <c r="B45" s="62">
        <v>411</v>
      </c>
      <c r="C45" s="62">
        <v>1</v>
      </c>
      <c r="D45" s="62">
        <v>101</v>
      </c>
      <c r="E45" s="62" t="s">
        <v>296</v>
      </c>
      <c r="F45" s="63" t="s">
        <v>297</v>
      </c>
      <c r="G45" s="63" t="s">
        <v>298</v>
      </c>
      <c r="H45" s="61">
        <v>0.9</v>
      </c>
      <c r="I45" s="64">
        <v>8</v>
      </c>
      <c r="J45" s="62" t="s">
        <v>505</v>
      </c>
      <c r="K45" s="59">
        <v>42247</v>
      </c>
      <c r="L45" s="58" t="s">
        <v>299</v>
      </c>
      <c r="M45" s="154">
        <v>0</v>
      </c>
      <c r="N45" s="154">
        <v>0.05</v>
      </c>
      <c r="O45" s="154">
        <v>0.125</v>
      </c>
      <c r="P45" s="154">
        <v>0.77500000000000002</v>
      </c>
      <c r="Q45" s="154">
        <v>5.9428900000000002</v>
      </c>
      <c r="R45" s="154">
        <v>0</v>
      </c>
      <c r="S45" s="154">
        <v>0</v>
      </c>
      <c r="T45" s="154">
        <f t="shared" ref="T45:T80" si="16">SUM(M45:P45)</f>
        <v>0.95</v>
      </c>
      <c r="U45" s="154">
        <v>1.1937899999999999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4">
        <v>0</v>
      </c>
      <c r="AB45" s="154">
        <v>0</v>
      </c>
      <c r="AC45" s="155">
        <v>0</v>
      </c>
      <c r="AD45" s="67"/>
      <c r="AE45" s="67"/>
      <c r="AF45" s="67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23.25">
      <c r="A46" s="58" t="s">
        <v>8</v>
      </c>
      <c r="B46" s="62">
        <v>411</v>
      </c>
      <c r="C46" s="62">
        <v>1</v>
      </c>
      <c r="D46" s="62">
        <v>101</v>
      </c>
      <c r="E46" s="62" t="s">
        <v>296</v>
      </c>
      <c r="F46" s="63" t="s">
        <v>298</v>
      </c>
      <c r="G46" s="63" t="s">
        <v>297</v>
      </c>
      <c r="H46" s="61">
        <v>0.9</v>
      </c>
      <c r="I46" s="64">
        <v>8</v>
      </c>
      <c r="J46" s="62" t="s">
        <v>82</v>
      </c>
      <c r="K46" s="59">
        <v>42247</v>
      </c>
      <c r="L46" s="58" t="s">
        <v>299</v>
      </c>
      <c r="M46" s="154">
        <v>0</v>
      </c>
      <c r="N46" s="154">
        <v>2.5000000000000001E-2</v>
      </c>
      <c r="O46" s="154">
        <v>0.17499999999999999</v>
      </c>
      <c r="P46" s="154">
        <v>0.72499999999999998</v>
      </c>
      <c r="Q46" s="154">
        <v>6.0340499999999997</v>
      </c>
      <c r="R46" s="154">
        <v>0</v>
      </c>
      <c r="S46" s="154">
        <v>0</v>
      </c>
      <c r="T46" s="154">
        <f t="shared" si="16"/>
        <v>0.92499999999999993</v>
      </c>
      <c r="U46" s="154">
        <v>1.1434299999999999</v>
      </c>
      <c r="V46" s="155">
        <v>0</v>
      </c>
      <c r="W46" s="155">
        <v>0</v>
      </c>
      <c r="X46" s="155">
        <v>0</v>
      </c>
      <c r="Y46" s="155">
        <v>0</v>
      </c>
      <c r="Z46" s="155">
        <v>0</v>
      </c>
      <c r="AA46" s="154">
        <v>0</v>
      </c>
      <c r="AB46" s="154">
        <v>0</v>
      </c>
      <c r="AC46" s="155">
        <v>0</v>
      </c>
      <c r="AD46" s="67"/>
      <c r="AE46" s="67"/>
      <c r="AF46" s="67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</row>
    <row r="47" spans="1:47" ht="23.25">
      <c r="A47" s="58" t="s">
        <v>8</v>
      </c>
      <c r="B47" s="62">
        <v>411</v>
      </c>
      <c r="C47" s="62">
        <v>31</v>
      </c>
      <c r="D47" s="62">
        <v>102</v>
      </c>
      <c r="E47" s="62" t="s">
        <v>300</v>
      </c>
      <c r="F47" s="63" t="s">
        <v>301</v>
      </c>
      <c r="G47" s="63" t="s">
        <v>302</v>
      </c>
      <c r="H47" s="61">
        <v>1.429</v>
      </c>
      <c r="I47" s="64">
        <v>8</v>
      </c>
      <c r="J47" s="62" t="s">
        <v>505</v>
      </c>
      <c r="K47" s="59">
        <v>42247</v>
      </c>
      <c r="L47" s="58" t="s">
        <v>299</v>
      </c>
      <c r="M47" s="154">
        <v>1.3</v>
      </c>
      <c r="N47" s="154">
        <v>0.15</v>
      </c>
      <c r="O47" s="154">
        <v>7.4999999999999997E-2</v>
      </c>
      <c r="P47" s="154">
        <v>0</v>
      </c>
      <c r="Q47" s="154">
        <v>1.7624599999999999</v>
      </c>
      <c r="R47" s="154">
        <v>0</v>
      </c>
      <c r="S47" s="154">
        <v>0</v>
      </c>
      <c r="T47" s="154">
        <f t="shared" si="16"/>
        <v>1.5249999999999999</v>
      </c>
      <c r="U47" s="154">
        <v>1.1847399999999999</v>
      </c>
      <c r="V47" s="155">
        <v>0</v>
      </c>
      <c r="W47" s="155">
        <v>0</v>
      </c>
      <c r="X47" s="155">
        <v>0</v>
      </c>
      <c r="Y47" s="155">
        <v>0</v>
      </c>
      <c r="Z47" s="155">
        <v>0</v>
      </c>
      <c r="AA47" s="154">
        <v>0</v>
      </c>
      <c r="AB47" s="154">
        <v>0</v>
      </c>
      <c r="AC47" s="155">
        <v>0</v>
      </c>
      <c r="AD47" s="67"/>
      <c r="AE47" s="67"/>
      <c r="AF47" s="67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23.25">
      <c r="A48" s="58" t="s">
        <v>8</v>
      </c>
      <c r="B48" s="62">
        <v>411</v>
      </c>
      <c r="C48" s="62">
        <v>31</v>
      </c>
      <c r="D48" s="62">
        <v>102</v>
      </c>
      <c r="E48" s="62" t="s">
        <v>300</v>
      </c>
      <c r="F48" s="63" t="s">
        <v>302</v>
      </c>
      <c r="G48" s="63" t="s">
        <v>303</v>
      </c>
      <c r="H48" s="61">
        <v>2.8</v>
      </c>
      <c r="I48" s="64">
        <v>8</v>
      </c>
      <c r="J48" s="62" t="s">
        <v>505</v>
      </c>
      <c r="K48" s="59">
        <v>42247</v>
      </c>
      <c r="L48" s="58" t="s">
        <v>299</v>
      </c>
      <c r="M48" s="154">
        <v>2.35</v>
      </c>
      <c r="N48" s="154">
        <v>0.42499999999999999</v>
      </c>
      <c r="O48" s="154">
        <v>2.5000000000000001E-2</v>
      </c>
      <c r="P48" s="154">
        <v>0</v>
      </c>
      <c r="Q48" s="154">
        <v>1.8782099999999999</v>
      </c>
      <c r="R48" s="154">
        <v>0</v>
      </c>
      <c r="S48" s="154">
        <v>0</v>
      </c>
      <c r="T48" s="154">
        <f t="shared" si="16"/>
        <v>2.8</v>
      </c>
      <c r="U48" s="154">
        <v>0.93894599999999995</v>
      </c>
      <c r="V48" s="155">
        <v>0</v>
      </c>
      <c r="W48" s="155">
        <v>0</v>
      </c>
      <c r="X48" s="155">
        <v>0</v>
      </c>
      <c r="Y48" s="155">
        <v>0</v>
      </c>
      <c r="Z48" s="155">
        <v>0</v>
      </c>
      <c r="AA48" s="154">
        <v>0</v>
      </c>
      <c r="AB48" s="154">
        <v>0</v>
      </c>
      <c r="AC48" s="155">
        <v>0</v>
      </c>
      <c r="AD48" s="67"/>
      <c r="AE48" s="67"/>
      <c r="AF48" s="67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</row>
    <row r="49" spans="1:47" ht="23.25">
      <c r="A49" s="58" t="s">
        <v>8</v>
      </c>
      <c r="B49" s="62">
        <v>411</v>
      </c>
      <c r="C49" s="62">
        <v>31</v>
      </c>
      <c r="D49" s="62">
        <v>102</v>
      </c>
      <c r="E49" s="62" t="s">
        <v>300</v>
      </c>
      <c r="F49" s="63" t="s">
        <v>302</v>
      </c>
      <c r="G49" s="63" t="s">
        <v>301</v>
      </c>
      <c r="H49" s="61">
        <v>1.429</v>
      </c>
      <c r="I49" s="149">
        <v>8</v>
      </c>
      <c r="J49" s="199" t="s">
        <v>82</v>
      </c>
      <c r="K49" s="143">
        <v>42247</v>
      </c>
      <c r="L49" s="207" t="s">
        <v>299</v>
      </c>
      <c r="M49" s="281">
        <v>1.25</v>
      </c>
      <c r="N49" s="281">
        <v>7.4999999999999997E-2</v>
      </c>
      <c r="O49" s="281">
        <v>2.5000000000000001E-2</v>
      </c>
      <c r="P49" s="281">
        <v>7.4999999999999997E-2</v>
      </c>
      <c r="Q49" s="281">
        <v>2.03965</v>
      </c>
      <c r="R49" s="281">
        <v>0</v>
      </c>
      <c r="S49" s="281">
        <v>0</v>
      </c>
      <c r="T49" s="281">
        <f t="shared" si="16"/>
        <v>1.4249999999999998</v>
      </c>
      <c r="U49" s="154">
        <v>1.2121599999999999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4">
        <v>0</v>
      </c>
      <c r="AB49" s="154">
        <v>0</v>
      </c>
      <c r="AC49" s="155">
        <v>0</v>
      </c>
      <c r="AD49" s="67"/>
      <c r="AE49" s="67"/>
      <c r="AF49" s="67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</row>
    <row r="50" spans="1:47" ht="23.25">
      <c r="A50" s="58" t="s">
        <v>8</v>
      </c>
      <c r="B50" s="62">
        <v>411</v>
      </c>
      <c r="C50" s="62">
        <v>31</v>
      </c>
      <c r="D50" s="62">
        <v>102</v>
      </c>
      <c r="E50" s="62" t="s">
        <v>300</v>
      </c>
      <c r="F50" s="63" t="s">
        <v>303</v>
      </c>
      <c r="G50" s="63" t="s">
        <v>304</v>
      </c>
      <c r="H50" s="61">
        <v>2.7</v>
      </c>
      <c r="I50" s="149">
        <v>8</v>
      </c>
      <c r="J50" s="199" t="s">
        <v>505</v>
      </c>
      <c r="K50" s="143">
        <v>42247</v>
      </c>
      <c r="L50" s="207" t="s">
        <v>299</v>
      </c>
      <c r="M50" s="281">
        <v>2.35</v>
      </c>
      <c r="N50" s="281">
        <v>0.3</v>
      </c>
      <c r="O50" s="281">
        <v>2.5000000000000001E-2</v>
      </c>
      <c r="P50" s="281">
        <v>0</v>
      </c>
      <c r="Q50" s="281">
        <v>1.8229</v>
      </c>
      <c r="R50" s="281">
        <v>0</v>
      </c>
      <c r="S50" s="281">
        <v>0</v>
      </c>
      <c r="T50" s="281">
        <f t="shared" si="16"/>
        <v>2.6749999999999998</v>
      </c>
      <c r="U50" s="154">
        <v>1.1337299999999999</v>
      </c>
      <c r="V50" s="155">
        <v>0</v>
      </c>
      <c r="W50" s="155">
        <v>0</v>
      </c>
      <c r="X50" s="155">
        <v>0</v>
      </c>
      <c r="Y50" s="155">
        <v>0</v>
      </c>
      <c r="Z50" s="155">
        <v>0</v>
      </c>
      <c r="AA50" s="154">
        <v>0</v>
      </c>
      <c r="AB50" s="154">
        <v>0</v>
      </c>
      <c r="AC50" s="155">
        <v>0</v>
      </c>
      <c r="AD50" s="67"/>
      <c r="AE50" s="67"/>
      <c r="AF50" s="67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23.25">
      <c r="A51" s="58" t="s">
        <v>8</v>
      </c>
      <c r="B51" s="62">
        <v>411</v>
      </c>
      <c r="C51" s="62">
        <v>31</v>
      </c>
      <c r="D51" s="62">
        <v>102</v>
      </c>
      <c r="E51" s="62" t="s">
        <v>300</v>
      </c>
      <c r="F51" s="63" t="s">
        <v>303</v>
      </c>
      <c r="G51" s="63" t="s">
        <v>302</v>
      </c>
      <c r="H51" s="61">
        <v>2.8</v>
      </c>
      <c r="I51" s="149">
        <v>6</v>
      </c>
      <c r="J51" s="199" t="s">
        <v>82</v>
      </c>
      <c r="K51" s="143">
        <v>42247</v>
      </c>
      <c r="L51" s="207" t="s">
        <v>299</v>
      </c>
      <c r="M51" s="281">
        <v>2.375</v>
      </c>
      <c r="N51" s="281">
        <v>0.42499999999999999</v>
      </c>
      <c r="O51" s="281">
        <v>0</v>
      </c>
      <c r="P51" s="281">
        <v>0</v>
      </c>
      <c r="Q51" s="281">
        <v>1.8270500000000001</v>
      </c>
      <c r="R51" s="281">
        <v>0</v>
      </c>
      <c r="S51" s="281">
        <v>0</v>
      </c>
      <c r="T51" s="281">
        <f t="shared" si="16"/>
        <v>2.8</v>
      </c>
      <c r="U51" s="154">
        <v>1.0399499999999999</v>
      </c>
      <c r="V51" s="155">
        <v>0</v>
      </c>
      <c r="W51" s="155">
        <v>0</v>
      </c>
      <c r="X51" s="155">
        <v>0</v>
      </c>
      <c r="Y51" s="155">
        <v>0</v>
      </c>
      <c r="Z51" s="155">
        <v>0</v>
      </c>
      <c r="AA51" s="154">
        <v>0</v>
      </c>
      <c r="AB51" s="154">
        <v>0</v>
      </c>
      <c r="AC51" s="155">
        <v>0</v>
      </c>
      <c r="AD51" s="67"/>
      <c r="AE51" s="67"/>
      <c r="AF51" s="67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</row>
    <row r="52" spans="1:47" ht="23.25">
      <c r="A52" s="58" t="s">
        <v>8</v>
      </c>
      <c r="B52" s="62">
        <v>411</v>
      </c>
      <c r="C52" s="62">
        <v>31</v>
      </c>
      <c r="D52" s="62">
        <v>102</v>
      </c>
      <c r="E52" s="62" t="s">
        <v>300</v>
      </c>
      <c r="F52" s="63" t="s">
        <v>304</v>
      </c>
      <c r="G52" s="63" t="s">
        <v>305</v>
      </c>
      <c r="H52" s="61">
        <v>1.1000000000000001</v>
      </c>
      <c r="I52" s="149">
        <v>6</v>
      </c>
      <c r="J52" s="199" t="s">
        <v>505</v>
      </c>
      <c r="K52" s="143">
        <v>42247</v>
      </c>
      <c r="L52" s="207" t="s">
        <v>299</v>
      </c>
      <c r="M52" s="281">
        <v>1.075</v>
      </c>
      <c r="N52" s="281">
        <v>0.1</v>
      </c>
      <c r="O52" s="281">
        <v>2.5000000000000001E-2</v>
      </c>
      <c r="P52" s="281">
        <v>0</v>
      </c>
      <c r="Q52" s="281">
        <v>1.81958</v>
      </c>
      <c r="R52" s="281">
        <v>0</v>
      </c>
      <c r="S52" s="281">
        <v>0</v>
      </c>
      <c r="T52" s="281">
        <f t="shared" si="16"/>
        <v>1.2</v>
      </c>
      <c r="U52" s="154">
        <v>1.01006</v>
      </c>
      <c r="V52" s="155">
        <v>0</v>
      </c>
      <c r="W52" s="155">
        <v>0</v>
      </c>
      <c r="X52" s="155">
        <v>0</v>
      </c>
      <c r="Y52" s="155">
        <v>0</v>
      </c>
      <c r="Z52" s="155">
        <v>0</v>
      </c>
      <c r="AA52" s="154">
        <v>0</v>
      </c>
      <c r="AB52" s="154">
        <v>0</v>
      </c>
      <c r="AC52" s="155">
        <v>0</v>
      </c>
      <c r="AD52" s="67"/>
      <c r="AE52" s="67"/>
      <c r="AF52" s="67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23.25">
      <c r="A53" s="58" t="s">
        <v>8</v>
      </c>
      <c r="B53" s="62">
        <v>411</v>
      </c>
      <c r="C53" s="62">
        <v>31</v>
      </c>
      <c r="D53" s="62">
        <v>102</v>
      </c>
      <c r="E53" s="62" t="s">
        <v>300</v>
      </c>
      <c r="F53" s="63" t="s">
        <v>304</v>
      </c>
      <c r="G53" s="63" t="s">
        <v>303</v>
      </c>
      <c r="H53" s="61">
        <v>2.7</v>
      </c>
      <c r="I53" s="149">
        <v>6</v>
      </c>
      <c r="J53" s="199" t="s">
        <v>82</v>
      </c>
      <c r="K53" s="143">
        <v>42247</v>
      </c>
      <c r="L53" s="207" t="s">
        <v>299</v>
      </c>
      <c r="M53" s="281">
        <v>2.375</v>
      </c>
      <c r="N53" s="281">
        <v>0.27500000000000002</v>
      </c>
      <c r="O53" s="281">
        <v>0.05</v>
      </c>
      <c r="P53" s="281">
        <v>0</v>
      </c>
      <c r="Q53" s="281">
        <v>1.8797200000000001</v>
      </c>
      <c r="R53" s="281">
        <v>0</v>
      </c>
      <c r="S53" s="281">
        <v>0</v>
      </c>
      <c r="T53" s="281">
        <f t="shared" si="16"/>
        <v>2.6999999999999997</v>
      </c>
      <c r="U53" s="154">
        <v>1.0627899999999999</v>
      </c>
      <c r="V53" s="155">
        <v>0</v>
      </c>
      <c r="W53" s="155">
        <v>0</v>
      </c>
      <c r="X53" s="155">
        <v>0</v>
      </c>
      <c r="Y53" s="155">
        <v>0</v>
      </c>
      <c r="Z53" s="155">
        <v>0</v>
      </c>
      <c r="AA53" s="154">
        <v>0</v>
      </c>
      <c r="AB53" s="154">
        <v>0</v>
      </c>
      <c r="AC53" s="155">
        <v>0</v>
      </c>
      <c r="AD53" s="67"/>
      <c r="AE53" s="67"/>
      <c r="AF53" s="67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</row>
    <row r="54" spans="1:47" ht="23.25">
      <c r="A54" s="58" t="s">
        <v>8</v>
      </c>
      <c r="B54" s="62">
        <v>411</v>
      </c>
      <c r="C54" s="62">
        <v>31</v>
      </c>
      <c r="D54" s="62">
        <v>102</v>
      </c>
      <c r="E54" s="62" t="s">
        <v>300</v>
      </c>
      <c r="F54" s="63" t="s">
        <v>305</v>
      </c>
      <c r="G54" s="63" t="s">
        <v>306</v>
      </c>
      <c r="H54" s="61">
        <v>0.4</v>
      </c>
      <c r="I54" s="149">
        <v>6</v>
      </c>
      <c r="J54" s="199" t="s">
        <v>505</v>
      </c>
      <c r="K54" s="143">
        <v>42247</v>
      </c>
      <c r="L54" s="207" t="s">
        <v>299</v>
      </c>
      <c r="M54" s="281">
        <v>0.3</v>
      </c>
      <c r="N54" s="281">
        <v>0</v>
      </c>
      <c r="O54" s="281">
        <v>2.5000000000000001E-2</v>
      </c>
      <c r="P54" s="281">
        <v>0</v>
      </c>
      <c r="Q54" s="281">
        <v>1.89</v>
      </c>
      <c r="R54" s="281">
        <v>0</v>
      </c>
      <c r="S54" s="281">
        <v>0</v>
      </c>
      <c r="T54" s="281">
        <f t="shared" si="16"/>
        <v>0.32500000000000001</v>
      </c>
      <c r="U54" s="154">
        <v>1.012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4">
        <v>0</v>
      </c>
      <c r="AB54" s="154">
        <v>0</v>
      </c>
      <c r="AC54" s="155">
        <v>0</v>
      </c>
      <c r="AD54" s="67"/>
      <c r="AE54" s="67"/>
      <c r="AF54" s="67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</row>
    <row r="55" spans="1:47" ht="23.25">
      <c r="A55" s="58" t="s">
        <v>8</v>
      </c>
      <c r="B55" s="62">
        <v>411</v>
      </c>
      <c r="C55" s="62">
        <v>31</v>
      </c>
      <c r="D55" s="62">
        <v>102</v>
      </c>
      <c r="E55" s="62" t="s">
        <v>300</v>
      </c>
      <c r="F55" s="63" t="s">
        <v>305</v>
      </c>
      <c r="G55" s="63" t="s">
        <v>304</v>
      </c>
      <c r="H55" s="61">
        <v>1.1000000000000001</v>
      </c>
      <c r="I55" s="149">
        <v>6</v>
      </c>
      <c r="J55" s="199" t="s">
        <v>82</v>
      </c>
      <c r="K55" s="143">
        <v>42247</v>
      </c>
      <c r="L55" s="207" t="s">
        <v>299</v>
      </c>
      <c r="M55" s="281">
        <v>0.82499999999999996</v>
      </c>
      <c r="N55" s="281">
        <v>0.25</v>
      </c>
      <c r="O55" s="281">
        <v>0</v>
      </c>
      <c r="P55" s="281">
        <v>2.5000000000000001E-2</v>
      </c>
      <c r="Q55" s="281">
        <v>2.07795</v>
      </c>
      <c r="R55" s="281">
        <v>0</v>
      </c>
      <c r="S55" s="281">
        <v>0</v>
      </c>
      <c r="T55" s="281">
        <f t="shared" si="16"/>
        <v>1.0999999999999999</v>
      </c>
      <c r="U55" s="154">
        <v>1.1015900000000001</v>
      </c>
      <c r="V55" s="155">
        <v>0</v>
      </c>
      <c r="W55" s="155">
        <v>0</v>
      </c>
      <c r="X55" s="155">
        <v>0</v>
      </c>
      <c r="Y55" s="155">
        <v>0</v>
      </c>
      <c r="Z55" s="155">
        <v>0</v>
      </c>
      <c r="AA55" s="154">
        <v>0</v>
      </c>
      <c r="AB55" s="154">
        <v>0</v>
      </c>
      <c r="AC55" s="155">
        <v>0</v>
      </c>
      <c r="AD55" s="67"/>
      <c r="AE55" s="67"/>
      <c r="AF55" s="67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</row>
    <row r="56" spans="1:47" ht="23.25">
      <c r="A56" s="58" t="s">
        <v>8</v>
      </c>
      <c r="B56" s="62">
        <v>411</v>
      </c>
      <c r="C56" s="62">
        <v>31</v>
      </c>
      <c r="D56" s="62">
        <v>102</v>
      </c>
      <c r="E56" s="62" t="s">
        <v>300</v>
      </c>
      <c r="F56" s="63" t="s">
        <v>306</v>
      </c>
      <c r="G56" s="63" t="s">
        <v>305</v>
      </c>
      <c r="H56" s="61">
        <v>0.4</v>
      </c>
      <c r="I56" s="149">
        <v>6</v>
      </c>
      <c r="J56" s="199" t="s">
        <v>82</v>
      </c>
      <c r="K56" s="143">
        <v>42247</v>
      </c>
      <c r="L56" s="207" t="s">
        <v>299</v>
      </c>
      <c r="M56" s="281">
        <v>0.4</v>
      </c>
      <c r="N56" s="281">
        <v>0.05</v>
      </c>
      <c r="O56" s="281">
        <v>2.5000000000000001E-2</v>
      </c>
      <c r="P56" s="281">
        <v>2.5000000000000001E-2</v>
      </c>
      <c r="Q56" s="281">
        <v>2.1880000000000002</v>
      </c>
      <c r="R56" s="281">
        <v>0</v>
      </c>
      <c r="S56" s="281">
        <v>0</v>
      </c>
      <c r="T56" s="281">
        <f t="shared" si="16"/>
        <v>0.5</v>
      </c>
      <c r="U56" s="154">
        <v>1.1315</v>
      </c>
      <c r="V56" s="155">
        <v>0</v>
      </c>
      <c r="W56" s="155">
        <v>0</v>
      </c>
      <c r="X56" s="155">
        <v>0</v>
      </c>
      <c r="Y56" s="155">
        <v>0</v>
      </c>
      <c r="Z56" s="155">
        <v>0</v>
      </c>
      <c r="AA56" s="154">
        <v>0</v>
      </c>
      <c r="AB56" s="154">
        <v>0</v>
      </c>
      <c r="AC56" s="155">
        <v>0</v>
      </c>
      <c r="AD56" s="67"/>
      <c r="AE56" s="67"/>
      <c r="AF56" s="67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</row>
    <row r="57" spans="1:47" ht="23.25">
      <c r="A57" s="58" t="s">
        <v>8</v>
      </c>
      <c r="B57" s="62">
        <v>411</v>
      </c>
      <c r="C57" s="62">
        <v>304</v>
      </c>
      <c r="D57" s="62">
        <v>201</v>
      </c>
      <c r="E57" s="62" t="s">
        <v>160</v>
      </c>
      <c r="F57" s="63" t="s">
        <v>307</v>
      </c>
      <c r="G57" s="63" t="s">
        <v>164</v>
      </c>
      <c r="H57" s="61">
        <v>2.2650000000000001</v>
      </c>
      <c r="I57" s="149">
        <v>6</v>
      </c>
      <c r="J57" s="199" t="s">
        <v>505</v>
      </c>
      <c r="K57" s="143">
        <v>42247</v>
      </c>
      <c r="L57" s="207" t="s">
        <v>299</v>
      </c>
      <c r="M57" s="281">
        <v>0.22500000000000001</v>
      </c>
      <c r="N57" s="281">
        <v>0.6</v>
      </c>
      <c r="O57" s="281">
        <v>0.82499999999999996</v>
      </c>
      <c r="P57" s="281">
        <v>0.625</v>
      </c>
      <c r="Q57" s="281">
        <v>4.19604</v>
      </c>
      <c r="R57" s="281">
        <v>0</v>
      </c>
      <c r="S57" s="281">
        <v>0</v>
      </c>
      <c r="T57" s="281">
        <f t="shared" si="16"/>
        <v>2.2749999999999999</v>
      </c>
      <c r="U57" s="154">
        <v>1.06044</v>
      </c>
      <c r="V57" s="155">
        <v>0</v>
      </c>
      <c r="W57" s="155">
        <v>0</v>
      </c>
      <c r="X57" s="155">
        <v>0</v>
      </c>
      <c r="Y57" s="155">
        <v>0</v>
      </c>
      <c r="Z57" s="155">
        <v>0</v>
      </c>
      <c r="AA57" s="154">
        <v>0</v>
      </c>
      <c r="AB57" s="154">
        <v>0</v>
      </c>
      <c r="AC57" s="155">
        <v>0</v>
      </c>
      <c r="AD57" s="67"/>
      <c r="AE57" s="67"/>
      <c r="AF57" s="67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</row>
    <row r="58" spans="1:47" ht="23.25">
      <c r="A58" s="58" t="s">
        <v>8</v>
      </c>
      <c r="B58" s="62">
        <v>411</v>
      </c>
      <c r="C58" s="62">
        <v>304</v>
      </c>
      <c r="D58" s="62">
        <v>201</v>
      </c>
      <c r="E58" s="62" t="s">
        <v>160</v>
      </c>
      <c r="F58" s="63" t="s">
        <v>164</v>
      </c>
      <c r="G58" s="63" t="s">
        <v>307</v>
      </c>
      <c r="H58" s="61">
        <v>2.2650000000000001</v>
      </c>
      <c r="I58" s="149">
        <v>6</v>
      </c>
      <c r="J58" s="199" t="s">
        <v>82</v>
      </c>
      <c r="K58" s="143">
        <v>42247</v>
      </c>
      <c r="L58" s="207" t="s">
        <v>299</v>
      </c>
      <c r="M58" s="281">
        <v>2.5000000000000001E-2</v>
      </c>
      <c r="N58" s="281">
        <v>1.0249999999999999</v>
      </c>
      <c r="O58" s="281">
        <v>0.92500000000000004</v>
      </c>
      <c r="P58" s="281">
        <v>0.3</v>
      </c>
      <c r="Q58" s="281">
        <v>3.9828600000000001</v>
      </c>
      <c r="R58" s="281">
        <v>0</v>
      </c>
      <c r="S58" s="281">
        <v>0</v>
      </c>
      <c r="T58" s="281">
        <f t="shared" si="16"/>
        <v>2.2749999999999999</v>
      </c>
      <c r="U58" s="154">
        <v>1.00004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4">
        <v>0</v>
      </c>
      <c r="AB58" s="154">
        <v>0</v>
      </c>
      <c r="AC58" s="155">
        <v>0</v>
      </c>
      <c r="AD58" s="67"/>
      <c r="AE58" s="67"/>
      <c r="AF58" s="67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</row>
    <row r="59" spans="1:47" ht="23.25">
      <c r="A59" s="58" t="s">
        <v>8</v>
      </c>
      <c r="B59" s="62">
        <v>411</v>
      </c>
      <c r="C59" s="62">
        <v>304</v>
      </c>
      <c r="D59" s="62">
        <v>202</v>
      </c>
      <c r="E59" s="62" t="s">
        <v>308</v>
      </c>
      <c r="F59" s="63" t="s">
        <v>163</v>
      </c>
      <c r="G59" s="63" t="s">
        <v>309</v>
      </c>
      <c r="H59" s="61">
        <v>6.4749999999999996</v>
      </c>
      <c r="I59" s="149">
        <v>6</v>
      </c>
      <c r="J59" s="199" t="s">
        <v>505</v>
      </c>
      <c r="K59" s="143">
        <v>42247</v>
      </c>
      <c r="L59" s="207" t="s">
        <v>299</v>
      </c>
      <c r="M59" s="281">
        <v>0.17499999999999999</v>
      </c>
      <c r="N59" s="281">
        <v>1.1499999999999999</v>
      </c>
      <c r="O59" s="281">
        <v>2.0499999999999998</v>
      </c>
      <c r="P59" s="281">
        <v>3.1</v>
      </c>
      <c r="Q59" s="281">
        <v>5.35039</v>
      </c>
      <c r="R59" s="281">
        <v>0</v>
      </c>
      <c r="S59" s="281">
        <v>0</v>
      </c>
      <c r="T59" s="281">
        <f t="shared" si="16"/>
        <v>6.4749999999999996</v>
      </c>
      <c r="U59" s="154">
        <v>1.0948199999999999</v>
      </c>
      <c r="V59" s="155">
        <v>0</v>
      </c>
      <c r="W59" s="155">
        <v>0</v>
      </c>
      <c r="X59" s="155">
        <v>0</v>
      </c>
      <c r="Y59" s="155">
        <v>0</v>
      </c>
      <c r="Z59" s="155">
        <v>0</v>
      </c>
      <c r="AA59" s="154">
        <v>0</v>
      </c>
      <c r="AB59" s="154">
        <v>0</v>
      </c>
      <c r="AC59" s="155">
        <v>0</v>
      </c>
      <c r="AD59" s="67"/>
      <c r="AE59" s="67"/>
      <c r="AF59" s="67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</row>
    <row r="60" spans="1:47" ht="23.25">
      <c r="A60" s="58" t="s">
        <v>8</v>
      </c>
      <c r="B60" s="62">
        <v>411</v>
      </c>
      <c r="C60" s="62">
        <v>304</v>
      </c>
      <c r="D60" s="62">
        <v>202</v>
      </c>
      <c r="E60" s="62" t="s">
        <v>308</v>
      </c>
      <c r="F60" s="63" t="s">
        <v>309</v>
      </c>
      <c r="G60" s="63" t="s">
        <v>163</v>
      </c>
      <c r="H60" s="61">
        <v>6.4749999999999996</v>
      </c>
      <c r="I60" s="149">
        <v>6</v>
      </c>
      <c r="J60" s="199" t="s">
        <v>82</v>
      </c>
      <c r="K60" s="143">
        <v>42247</v>
      </c>
      <c r="L60" s="207" t="s">
        <v>299</v>
      </c>
      <c r="M60" s="281">
        <v>0.22500000000000001</v>
      </c>
      <c r="N60" s="281">
        <v>2.4</v>
      </c>
      <c r="O60" s="281">
        <v>2.625</v>
      </c>
      <c r="P60" s="281">
        <v>1.2749999999999999</v>
      </c>
      <c r="Q60" s="281">
        <v>4.0853599999999997</v>
      </c>
      <c r="R60" s="281">
        <v>0</v>
      </c>
      <c r="S60" s="281">
        <v>0</v>
      </c>
      <c r="T60" s="281">
        <f t="shared" si="16"/>
        <v>6.5250000000000004</v>
      </c>
      <c r="U60" s="154">
        <v>1.07945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4">
        <v>0</v>
      </c>
      <c r="AB60" s="154">
        <v>0</v>
      </c>
      <c r="AC60" s="155">
        <v>0</v>
      </c>
      <c r="AD60" s="67"/>
      <c r="AE60" s="67"/>
      <c r="AF60" s="67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</row>
    <row r="61" spans="1:47" ht="23.25">
      <c r="A61" s="58" t="s">
        <v>8</v>
      </c>
      <c r="B61" s="62">
        <v>411</v>
      </c>
      <c r="C61" s="62">
        <v>304</v>
      </c>
      <c r="D61" s="62">
        <v>203</v>
      </c>
      <c r="E61" s="62" t="s">
        <v>132</v>
      </c>
      <c r="F61" s="63" t="s">
        <v>309</v>
      </c>
      <c r="G61" s="63" t="s">
        <v>310</v>
      </c>
      <c r="H61" s="61">
        <v>1.4750000000000001</v>
      </c>
      <c r="I61" s="149">
        <v>6</v>
      </c>
      <c r="J61" s="199" t="s">
        <v>505</v>
      </c>
      <c r="K61" s="143">
        <v>42246</v>
      </c>
      <c r="L61" s="207" t="s">
        <v>299</v>
      </c>
      <c r="M61" s="281">
        <v>0.5</v>
      </c>
      <c r="N61" s="281">
        <v>0.55000000000000004</v>
      </c>
      <c r="O61" s="281">
        <v>0.3</v>
      </c>
      <c r="P61" s="281">
        <v>0.125</v>
      </c>
      <c r="Q61" s="281">
        <v>3.23881</v>
      </c>
      <c r="R61" s="281">
        <v>0</v>
      </c>
      <c r="S61" s="281">
        <v>0</v>
      </c>
      <c r="T61" s="281">
        <f t="shared" si="16"/>
        <v>1.4750000000000001</v>
      </c>
      <c r="U61" s="154">
        <v>1.00953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4">
        <v>0</v>
      </c>
      <c r="AB61" s="154">
        <v>0</v>
      </c>
      <c r="AC61" s="155">
        <v>0</v>
      </c>
      <c r="AD61" s="67"/>
      <c r="AE61" s="67"/>
      <c r="AF61" s="67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</row>
    <row r="62" spans="1:47" ht="23.25">
      <c r="A62" s="58" t="s">
        <v>8</v>
      </c>
      <c r="B62" s="62">
        <v>411</v>
      </c>
      <c r="C62" s="62">
        <v>304</v>
      </c>
      <c r="D62" s="62">
        <v>203</v>
      </c>
      <c r="E62" s="62" t="s">
        <v>132</v>
      </c>
      <c r="F62" s="63" t="s">
        <v>310</v>
      </c>
      <c r="G62" s="63" t="s">
        <v>311</v>
      </c>
      <c r="H62" s="61">
        <v>2.649</v>
      </c>
      <c r="I62" s="149">
        <v>6</v>
      </c>
      <c r="J62" s="199" t="s">
        <v>505</v>
      </c>
      <c r="K62" s="143">
        <v>42246</v>
      </c>
      <c r="L62" s="207" t="s">
        <v>299</v>
      </c>
      <c r="M62" s="281">
        <v>2.5000000000000001E-2</v>
      </c>
      <c r="N62" s="281">
        <v>0.42499999999999999</v>
      </c>
      <c r="O62" s="281">
        <v>1.25</v>
      </c>
      <c r="P62" s="281">
        <v>0.95</v>
      </c>
      <c r="Q62" s="281">
        <v>4.8037700000000001</v>
      </c>
      <c r="R62" s="281">
        <v>0</v>
      </c>
      <c r="S62" s="281">
        <v>0</v>
      </c>
      <c r="T62" s="281">
        <f t="shared" si="16"/>
        <v>2.65</v>
      </c>
      <c r="U62" s="154">
        <v>1.0460700000000001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4">
        <v>0</v>
      </c>
      <c r="AB62" s="154">
        <v>0</v>
      </c>
      <c r="AC62" s="155">
        <v>0</v>
      </c>
      <c r="AD62" s="67"/>
      <c r="AE62" s="67"/>
      <c r="AF62" s="67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</row>
    <row r="63" spans="1:47" ht="23.25">
      <c r="A63" s="58" t="s">
        <v>8</v>
      </c>
      <c r="B63" s="62">
        <v>411</v>
      </c>
      <c r="C63" s="62">
        <v>304</v>
      </c>
      <c r="D63" s="62">
        <v>203</v>
      </c>
      <c r="E63" s="62" t="s">
        <v>132</v>
      </c>
      <c r="F63" s="63" t="s">
        <v>310</v>
      </c>
      <c r="G63" s="63" t="s">
        <v>309</v>
      </c>
      <c r="H63" s="61">
        <v>1.4750000000000001</v>
      </c>
      <c r="I63" s="149">
        <v>6</v>
      </c>
      <c r="J63" s="199" t="s">
        <v>82</v>
      </c>
      <c r="K63" s="143">
        <v>42246</v>
      </c>
      <c r="L63" s="207" t="s">
        <v>299</v>
      </c>
      <c r="M63" s="281">
        <v>0.9</v>
      </c>
      <c r="N63" s="281">
        <v>0.375</v>
      </c>
      <c r="O63" s="281">
        <v>0.15</v>
      </c>
      <c r="P63" s="281">
        <v>0</v>
      </c>
      <c r="Q63" s="281">
        <v>2.4461400000000002</v>
      </c>
      <c r="R63" s="281">
        <v>0</v>
      </c>
      <c r="S63" s="281">
        <v>0</v>
      </c>
      <c r="T63" s="281">
        <f t="shared" si="16"/>
        <v>1.4249999999999998</v>
      </c>
      <c r="U63" s="154">
        <v>1.00674</v>
      </c>
      <c r="V63" s="155">
        <v>0</v>
      </c>
      <c r="W63" s="155">
        <v>0</v>
      </c>
      <c r="X63" s="155">
        <v>0</v>
      </c>
      <c r="Y63" s="155">
        <v>0</v>
      </c>
      <c r="Z63" s="155">
        <v>0</v>
      </c>
      <c r="AA63" s="154">
        <v>0</v>
      </c>
      <c r="AB63" s="154">
        <v>0</v>
      </c>
      <c r="AC63" s="155">
        <v>0</v>
      </c>
      <c r="AD63" s="67"/>
      <c r="AE63" s="67"/>
      <c r="AF63" s="67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</row>
    <row r="64" spans="1:47" ht="23.25">
      <c r="A64" s="58" t="s">
        <v>8</v>
      </c>
      <c r="B64" s="62">
        <v>411</v>
      </c>
      <c r="C64" s="62">
        <v>304</v>
      </c>
      <c r="D64" s="62">
        <v>203</v>
      </c>
      <c r="E64" s="62" t="s">
        <v>132</v>
      </c>
      <c r="F64" s="63" t="s">
        <v>311</v>
      </c>
      <c r="G64" s="63" t="s">
        <v>312</v>
      </c>
      <c r="H64" s="61">
        <v>0.14899999999999999</v>
      </c>
      <c r="I64" s="149">
        <v>6</v>
      </c>
      <c r="J64" s="199" t="s">
        <v>505</v>
      </c>
      <c r="K64" s="143">
        <v>42246</v>
      </c>
      <c r="L64" s="207" t="s">
        <v>299</v>
      </c>
      <c r="M64" s="281">
        <v>2.5000000000000001E-2</v>
      </c>
      <c r="N64" s="281">
        <v>0</v>
      </c>
      <c r="O64" s="281">
        <v>0.17499999999999999</v>
      </c>
      <c r="P64" s="281">
        <v>0.2</v>
      </c>
      <c r="Q64" s="281">
        <v>5.8312499999999998</v>
      </c>
      <c r="R64" s="281">
        <v>0</v>
      </c>
      <c r="S64" s="281">
        <v>0</v>
      </c>
      <c r="T64" s="281">
        <f t="shared" si="16"/>
        <v>0.4</v>
      </c>
      <c r="U64" s="154">
        <v>1.04887</v>
      </c>
      <c r="V64" s="155">
        <v>0</v>
      </c>
      <c r="W64" s="155">
        <v>0</v>
      </c>
      <c r="X64" s="155">
        <v>0</v>
      </c>
      <c r="Y64" s="155">
        <v>0</v>
      </c>
      <c r="Z64" s="155">
        <v>0</v>
      </c>
      <c r="AA64" s="154">
        <v>0</v>
      </c>
      <c r="AB64" s="154">
        <v>0</v>
      </c>
      <c r="AC64" s="155">
        <v>0</v>
      </c>
      <c r="AD64" s="67"/>
      <c r="AE64" s="67"/>
      <c r="AF64" s="67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</row>
    <row r="65" spans="1:47" ht="23.25">
      <c r="A65" s="58" t="s">
        <v>8</v>
      </c>
      <c r="B65" s="62">
        <v>411</v>
      </c>
      <c r="C65" s="62">
        <v>304</v>
      </c>
      <c r="D65" s="62">
        <v>203</v>
      </c>
      <c r="E65" s="62" t="s">
        <v>132</v>
      </c>
      <c r="F65" s="63" t="s">
        <v>311</v>
      </c>
      <c r="G65" s="63" t="s">
        <v>310</v>
      </c>
      <c r="H65" s="61">
        <v>2.649</v>
      </c>
      <c r="I65" s="149">
        <v>6</v>
      </c>
      <c r="J65" s="199" t="s">
        <v>82</v>
      </c>
      <c r="K65" s="143">
        <v>42246</v>
      </c>
      <c r="L65" s="207" t="s">
        <v>299</v>
      </c>
      <c r="M65" s="281">
        <v>0.375</v>
      </c>
      <c r="N65" s="281">
        <v>0.35</v>
      </c>
      <c r="O65" s="281">
        <v>0.95</v>
      </c>
      <c r="P65" s="281">
        <v>1</v>
      </c>
      <c r="Q65" s="281">
        <v>4.5140200000000004</v>
      </c>
      <c r="R65" s="281">
        <v>0</v>
      </c>
      <c r="S65" s="281">
        <v>0</v>
      </c>
      <c r="T65" s="281">
        <f t="shared" si="16"/>
        <v>2.6749999999999998</v>
      </c>
      <c r="U65" s="154">
        <v>0.98995299999999997</v>
      </c>
      <c r="V65" s="155">
        <v>112</v>
      </c>
      <c r="W65" s="155">
        <v>40</v>
      </c>
      <c r="X65" s="155">
        <v>23</v>
      </c>
      <c r="Y65" s="155">
        <v>2</v>
      </c>
      <c r="Z65" s="155">
        <v>1</v>
      </c>
      <c r="AA65" s="154">
        <v>136.19</v>
      </c>
      <c r="AB65" s="154">
        <v>1.4689101008466807</v>
      </c>
      <c r="AC65" s="155">
        <v>0</v>
      </c>
      <c r="AD65" s="67"/>
      <c r="AE65" s="67"/>
      <c r="AF65" s="67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</row>
    <row r="66" spans="1:47" ht="23.25">
      <c r="A66" s="58" t="s">
        <v>8</v>
      </c>
      <c r="B66" s="62">
        <v>411</v>
      </c>
      <c r="C66" s="62">
        <v>304</v>
      </c>
      <c r="D66" s="62">
        <v>203</v>
      </c>
      <c r="E66" s="62" t="s">
        <v>132</v>
      </c>
      <c r="F66" s="63" t="s">
        <v>312</v>
      </c>
      <c r="G66" s="63" t="s">
        <v>313</v>
      </c>
      <c r="H66" s="61">
        <v>0.63700000000000001</v>
      </c>
      <c r="I66" s="149">
        <v>6</v>
      </c>
      <c r="J66" s="199" t="s">
        <v>505</v>
      </c>
      <c r="K66" s="143">
        <v>42246</v>
      </c>
      <c r="L66" s="207" t="s">
        <v>299</v>
      </c>
      <c r="M66" s="281">
        <v>0</v>
      </c>
      <c r="N66" s="281">
        <v>0.15</v>
      </c>
      <c r="O66" s="281">
        <v>0.22500000000000001</v>
      </c>
      <c r="P66" s="281">
        <v>2.5000000000000001E-2</v>
      </c>
      <c r="Q66" s="281">
        <v>3.8231299999999999</v>
      </c>
      <c r="R66" s="281">
        <v>0</v>
      </c>
      <c r="S66" s="281">
        <v>0</v>
      </c>
      <c r="T66" s="281">
        <f t="shared" si="16"/>
        <v>0.4</v>
      </c>
      <c r="U66" s="154">
        <v>1.0571900000000001</v>
      </c>
      <c r="V66" s="155">
        <v>0</v>
      </c>
      <c r="W66" s="155">
        <v>0</v>
      </c>
      <c r="X66" s="155">
        <v>0</v>
      </c>
      <c r="Y66" s="155">
        <v>0</v>
      </c>
      <c r="Z66" s="155">
        <v>0</v>
      </c>
      <c r="AA66" s="154">
        <v>0</v>
      </c>
      <c r="AB66" s="154">
        <v>0</v>
      </c>
      <c r="AC66" s="155">
        <v>0</v>
      </c>
      <c r="AD66" s="67"/>
      <c r="AE66" s="67"/>
      <c r="AF66" s="67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</row>
    <row r="67" spans="1:47" ht="23.25">
      <c r="A67" s="58" t="s">
        <v>8</v>
      </c>
      <c r="B67" s="62">
        <v>411</v>
      </c>
      <c r="C67" s="62">
        <v>304</v>
      </c>
      <c r="D67" s="62">
        <v>203</v>
      </c>
      <c r="E67" s="62" t="s">
        <v>132</v>
      </c>
      <c r="F67" s="63" t="s">
        <v>312</v>
      </c>
      <c r="G67" s="63" t="s">
        <v>311</v>
      </c>
      <c r="H67" s="61">
        <v>0.14899999999999999</v>
      </c>
      <c r="I67" s="149">
        <v>6</v>
      </c>
      <c r="J67" s="199" t="s">
        <v>82</v>
      </c>
      <c r="K67" s="143">
        <v>42246</v>
      </c>
      <c r="L67" s="207" t="s">
        <v>299</v>
      </c>
      <c r="M67" s="281">
        <v>0</v>
      </c>
      <c r="N67" s="281">
        <v>2.5000000000000001E-2</v>
      </c>
      <c r="O67" s="281">
        <v>2.5000000000000001E-2</v>
      </c>
      <c r="P67" s="281">
        <v>0.1</v>
      </c>
      <c r="Q67" s="281">
        <v>5.0633299999999997</v>
      </c>
      <c r="R67" s="281">
        <v>0</v>
      </c>
      <c r="S67" s="281">
        <v>0</v>
      </c>
      <c r="T67" s="281">
        <f t="shared" si="16"/>
        <v>0.15000000000000002</v>
      </c>
      <c r="U67" s="154">
        <v>0.972167</v>
      </c>
      <c r="V67" s="155">
        <v>8</v>
      </c>
      <c r="W67" s="155">
        <v>0</v>
      </c>
      <c r="X67" s="155">
        <v>0</v>
      </c>
      <c r="Y67" s="155">
        <v>0</v>
      </c>
      <c r="Z67" s="155">
        <v>3</v>
      </c>
      <c r="AA67" s="154">
        <v>3.28</v>
      </c>
      <c r="AB67" s="154">
        <v>0.62895493767976984</v>
      </c>
      <c r="AC67" s="155">
        <v>0</v>
      </c>
      <c r="AD67" s="67"/>
      <c r="AE67" s="67"/>
      <c r="AF67" s="67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</row>
    <row r="68" spans="1:47" ht="23.25">
      <c r="A68" s="58" t="s">
        <v>8</v>
      </c>
      <c r="B68" s="62">
        <v>411</v>
      </c>
      <c r="C68" s="62">
        <v>304</v>
      </c>
      <c r="D68" s="62">
        <v>203</v>
      </c>
      <c r="E68" s="62" t="s">
        <v>132</v>
      </c>
      <c r="F68" s="63" t="s">
        <v>313</v>
      </c>
      <c r="G68" s="63" t="s">
        <v>314</v>
      </c>
      <c r="H68" s="61">
        <v>4.9000000000000004</v>
      </c>
      <c r="I68" s="149">
        <v>6</v>
      </c>
      <c r="J68" s="199" t="s">
        <v>505</v>
      </c>
      <c r="K68" s="143">
        <v>42246</v>
      </c>
      <c r="L68" s="207" t="s">
        <v>299</v>
      </c>
      <c r="M68" s="281">
        <v>2.2250000000000001</v>
      </c>
      <c r="N68" s="281">
        <v>1.1499999999999999</v>
      </c>
      <c r="O68" s="281">
        <v>0.82499999999999996</v>
      </c>
      <c r="P68" s="281">
        <v>0.7</v>
      </c>
      <c r="Q68" s="281">
        <v>3.32301</v>
      </c>
      <c r="R68" s="281">
        <v>0</v>
      </c>
      <c r="S68" s="281">
        <v>0</v>
      </c>
      <c r="T68" s="281">
        <f t="shared" si="16"/>
        <v>4.9000000000000004</v>
      </c>
      <c r="U68" s="154">
        <v>1.3028999999999999</v>
      </c>
      <c r="V68" s="155">
        <v>0</v>
      </c>
      <c r="W68" s="155">
        <v>0</v>
      </c>
      <c r="X68" s="155">
        <v>0</v>
      </c>
      <c r="Y68" s="155">
        <v>0</v>
      </c>
      <c r="Z68" s="155">
        <v>0</v>
      </c>
      <c r="AA68" s="154">
        <v>0</v>
      </c>
      <c r="AB68" s="154">
        <v>0</v>
      </c>
      <c r="AC68" s="155">
        <v>0</v>
      </c>
      <c r="AD68" s="67"/>
      <c r="AE68" s="67"/>
      <c r="AF68" s="67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</row>
    <row r="69" spans="1:47" ht="23.25">
      <c r="A69" s="58" t="s">
        <v>8</v>
      </c>
      <c r="B69" s="62">
        <v>411</v>
      </c>
      <c r="C69" s="62">
        <v>304</v>
      </c>
      <c r="D69" s="62">
        <v>203</v>
      </c>
      <c r="E69" s="62" t="s">
        <v>132</v>
      </c>
      <c r="F69" s="63" t="s">
        <v>313</v>
      </c>
      <c r="G69" s="63" t="s">
        <v>312</v>
      </c>
      <c r="H69" s="61">
        <v>0.63700000000000001</v>
      </c>
      <c r="I69" s="149">
        <v>6</v>
      </c>
      <c r="J69" s="199" t="s">
        <v>82</v>
      </c>
      <c r="K69" s="143">
        <v>42246</v>
      </c>
      <c r="L69" s="207" t="s">
        <v>299</v>
      </c>
      <c r="M69" s="281">
        <v>0.1</v>
      </c>
      <c r="N69" s="281">
        <v>0.32500000000000001</v>
      </c>
      <c r="O69" s="281">
        <v>0.15</v>
      </c>
      <c r="P69" s="281">
        <v>0</v>
      </c>
      <c r="Q69" s="281">
        <v>3.1021700000000001</v>
      </c>
      <c r="R69" s="281">
        <v>0</v>
      </c>
      <c r="S69" s="281">
        <v>0</v>
      </c>
      <c r="T69" s="281">
        <f t="shared" si="16"/>
        <v>0.57500000000000007</v>
      </c>
      <c r="U69" s="154">
        <v>0.99934800000000001</v>
      </c>
      <c r="V69" s="155">
        <v>3</v>
      </c>
      <c r="W69" s="155">
        <v>0</v>
      </c>
      <c r="X69" s="155">
        <v>0</v>
      </c>
      <c r="Y69" s="155">
        <v>0</v>
      </c>
      <c r="Z69" s="155">
        <v>0</v>
      </c>
      <c r="AA69" s="154">
        <v>0</v>
      </c>
      <c r="AB69" s="154">
        <v>0</v>
      </c>
      <c r="AC69" s="155">
        <v>0</v>
      </c>
      <c r="AD69" s="67"/>
      <c r="AE69" s="67"/>
      <c r="AF69" s="67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</row>
    <row r="70" spans="1:47" ht="23.25">
      <c r="A70" s="58" t="s">
        <v>8</v>
      </c>
      <c r="B70" s="62">
        <v>411</v>
      </c>
      <c r="C70" s="62">
        <v>304</v>
      </c>
      <c r="D70" s="62">
        <v>203</v>
      </c>
      <c r="E70" s="62" t="s">
        <v>132</v>
      </c>
      <c r="F70" s="63" t="s">
        <v>314</v>
      </c>
      <c r="G70" s="63" t="s">
        <v>192</v>
      </c>
      <c r="H70" s="61">
        <v>2.15</v>
      </c>
      <c r="I70" s="149">
        <v>6</v>
      </c>
      <c r="J70" s="199" t="s">
        <v>505</v>
      </c>
      <c r="K70" s="143">
        <v>42246</v>
      </c>
      <c r="L70" s="207" t="s">
        <v>299</v>
      </c>
      <c r="M70" s="281">
        <v>1.2749999999999999</v>
      </c>
      <c r="N70" s="281">
        <v>0.5</v>
      </c>
      <c r="O70" s="281">
        <v>0.2</v>
      </c>
      <c r="P70" s="281">
        <v>0.2</v>
      </c>
      <c r="Q70" s="281">
        <v>2.9379300000000002</v>
      </c>
      <c r="R70" s="281">
        <v>0</v>
      </c>
      <c r="S70" s="281">
        <v>0</v>
      </c>
      <c r="T70" s="281">
        <f t="shared" si="16"/>
        <v>2.1749999999999998</v>
      </c>
      <c r="U70" s="154">
        <v>1.21201</v>
      </c>
      <c r="V70" s="155">
        <v>0</v>
      </c>
      <c r="W70" s="155">
        <v>0</v>
      </c>
      <c r="X70" s="155">
        <v>0</v>
      </c>
      <c r="Y70" s="155">
        <v>0</v>
      </c>
      <c r="Z70" s="155">
        <v>0</v>
      </c>
      <c r="AA70" s="154">
        <v>0</v>
      </c>
      <c r="AB70" s="154">
        <v>0</v>
      </c>
      <c r="AC70" s="155">
        <v>0</v>
      </c>
      <c r="AD70" s="67"/>
      <c r="AE70" s="67"/>
      <c r="AF70" s="67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</row>
    <row r="71" spans="1:47" ht="23.25">
      <c r="A71" s="58" t="s">
        <v>8</v>
      </c>
      <c r="B71" s="62">
        <v>411</v>
      </c>
      <c r="C71" s="62">
        <v>304</v>
      </c>
      <c r="D71" s="62">
        <v>203</v>
      </c>
      <c r="E71" s="62" t="s">
        <v>132</v>
      </c>
      <c r="F71" s="63" t="s">
        <v>314</v>
      </c>
      <c r="G71" s="63" t="s">
        <v>313</v>
      </c>
      <c r="H71" s="61">
        <v>4.9000000000000004</v>
      </c>
      <c r="I71" s="149">
        <v>6</v>
      </c>
      <c r="J71" s="199" t="s">
        <v>82</v>
      </c>
      <c r="K71" s="143">
        <v>42246</v>
      </c>
      <c r="L71" s="207" t="s">
        <v>299</v>
      </c>
      <c r="M71" s="281">
        <v>2.5249999999999999</v>
      </c>
      <c r="N71" s="281">
        <v>1</v>
      </c>
      <c r="O71" s="281">
        <v>0.72499999999999998</v>
      </c>
      <c r="P71" s="281">
        <v>0.8</v>
      </c>
      <c r="Q71" s="281">
        <v>3.1069300000000002</v>
      </c>
      <c r="R71" s="281">
        <v>0</v>
      </c>
      <c r="S71" s="281">
        <v>0</v>
      </c>
      <c r="T71" s="281">
        <f t="shared" si="16"/>
        <v>5.05</v>
      </c>
      <c r="U71" s="154">
        <v>1.1778299999999999</v>
      </c>
      <c r="V71" s="155">
        <v>0</v>
      </c>
      <c r="W71" s="155">
        <v>13</v>
      </c>
      <c r="X71" s="155">
        <v>0</v>
      </c>
      <c r="Y71" s="155">
        <v>0</v>
      </c>
      <c r="Z71" s="155">
        <v>0</v>
      </c>
      <c r="AA71" s="154">
        <v>2.93</v>
      </c>
      <c r="AB71" s="154">
        <v>1.7084548104956267E-2</v>
      </c>
      <c r="AC71" s="155">
        <v>0</v>
      </c>
      <c r="AD71" s="67"/>
      <c r="AE71" s="67"/>
      <c r="AF71" s="67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</row>
    <row r="72" spans="1:47" ht="23.25">
      <c r="A72" s="58" t="s">
        <v>8</v>
      </c>
      <c r="B72" s="62">
        <v>411</v>
      </c>
      <c r="C72" s="62">
        <v>304</v>
      </c>
      <c r="D72" s="62">
        <v>203</v>
      </c>
      <c r="E72" s="62" t="s">
        <v>132</v>
      </c>
      <c r="F72" s="63" t="s">
        <v>192</v>
      </c>
      <c r="G72" s="63" t="s">
        <v>314</v>
      </c>
      <c r="H72" s="61">
        <v>2.15</v>
      </c>
      <c r="I72" s="149">
        <v>6</v>
      </c>
      <c r="J72" s="199" t="s">
        <v>82</v>
      </c>
      <c r="K72" s="143">
        <v>42246</v>
      </c>
      <c r="L72" s="207" t="s">
        <v>299</v>
      </c>
      <c r="M72" s="281">
        <v>1.425</v>
      </c>
      <c r="N72" s="281">
        <v>0.3</v>
      </c>
      <c r="O72" s="281">
        <v>0.25</v>
      </c>
      <c r="P72" s="281">
        <v>0.1</v>
      </c>
      <c r="Q72" s="281">
        <v>2.5772300000000001</v>
      </c>
      <c r="R72" s="281">
        <v>0</v>
      </c>
      <c r="S72" s="281">
        <v>0</v>
      </c>
      <c r="T72" s="281">
        <f t="shared" si="16"/>
        <v>2.0750000000000002</v>
      </c>
      <c r="U72" s="154">
        <v>1.3093600000000001</v>
      </c>
      <c r="V72" s="155">
        <v>0</v>
      </c>
      <c r="W72" s="155">
        <v>0</v>
      </c>
      <c r="X72" s="155">
        <v>0</v>
      </c>
      <c r="Y72" s="155">
        <v>0</v>
      </c>
      <c r="Z72" s="155">
        <v>0</v>
      </c>
      <c r="AA72" s="154">
        <v>0</v>
      </c>
      <c r="AB72" s="154">
        <v>0</v>
      </c>
      <c r="AC72" s="155">
        <v>0</v>
      </c>
      <c r="AD72" s="67"/>
      <c r="AE72" s="67"/>
      <c r="AF72" s="67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</row>
    <row r="73" spans="1:47" ht="23.25">
      <c r="A73" s="58" t="s">
        <v>8</v>
      </c>
      <c r="B73" s="62">
        <v>411</v>
      </c>
      <c r="C73" s="62">
        <v>304</v>
      </c>
      <c r="D73" s="62">
        <v>203</v>
      </c>
      <c r="E73" s="62" t="s">
        <v>132</v>
      </c>
      <c r="F73" s="63" t="s">
        <v>191</v>
      </c>
      <c r="G73" s="63" t="s">
        <v>315</v>
      </c>
      <c r="H73" s="61">
        <v>9.8580000000000005</v>
      </c>
      <c r="I73" s="149">
        <v>6</v>
      </c>
      <c r="J73" s="199" t="s">
        <v>505</v>
      </c>
      <c r="K73" s="143">
        <v>42246</v>
      </c>
      <c r="L73" s="207" t="s">
        <v>299</v>
      </c>
      <c r="M73" s="281">
        <v>4.625</v>
      </c>
      <c r="N73" s="281">
        <v>3.0249999999999999</v>
      </c>
      <c r="O73" s="281">
        <v>1.1000000000000001</v>
      </c>
      <c r="P73" s="281">
        <v>1.1000000000000001</v>
      </c>
      <c r="Q73" s="281">
        <v>3.07734</v>
      </c>
      <c r="R73" s="281">
        <v>0</v>
      </c>
      <c r="S73" s="281">
        <v>0</v>
      </c>
      <c r="T73" s="281">
        <f t="shared" si="16"/>
        <v>9.85</v>
      </c>
      <c r="U73" s="154">
        <v>1.0447599999999999</v>
      </c>
      <c r="V73" s="155">
        <v>0</v>
      </c>
      <c r="W73" s="155">
        <v>0</v>
      </c>
      <c r="X73" s="155">
        <v>0</v>
      </c>
      <c r="Y73" s="155">
        <v>0</v>
      </c>
      <c r="Z73" s="155">
        <v>0</v>
      </c>
      <c r="AA73" s="154">
        <v>0</v>
      </c>
      <c r="AB73" s="154">
        <v>0</v>
      </c>
      <c r="AC73" s="155">
        <v>0</v>
      </c>
      <c r="AD73" s="67"/>
      <c r="AE73" s="67"/>
      <c r="AF73" s="67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</row>
    <row r="74" spans="1:47" ht="23.25">
      <c r="A74" s="58" t="s">
        <v>8</v>
      </c>
      <c r="B74" s="62">
        <v>411</v>
      </c>
      <c r="C74" s="62">
        <v>304</v>
      </c>
      <c r="D74" s="62">
        <v>203</v>
      </c>
      <c r="E74" s="62" t="s">
        <v>132</v>
      </c>
      <c r="F74" s="63" t="s">
        <v>315</v>
      </c>
      <c r="G74" s="63" t="s">
        <v>191</v>
      </c>
      <c r="H74" s="61">
        <v>9.8580000000000005</v>
      </c>
      <c r="I74" s="149">
        <v>6</v>
      </c>
      <c r="J74" s="199" t="s">
        <v>82</v>
      </c>
      <c r="K74" s="143">
        <v>42246</v>
      </c>
      <c r="L74" s="207" t="s">
        <v>299</v>
      </c>
      <c r="M74" s="281">
        <v>3.7</v>
      </c>
      <c r="N74" s="281">
        <v>2.95</v>
      </c>
      <c r="O74" s="281">
        <v>1.7749999999999999</v>
      </c>
      <c r="P74" s="281">
        <v>1.425</v>
      </c>
      <c r="Q74" s="281">
        <v>3.3818000000000001</v>
      </c>
      <c r="R74" s="281">
        <v>0</v>
      </c>
      <c r="S74" s="281">
        <v>0</v>
      </c>
      <c r="T74" s="281">
        <f t="shared" si="16"/>
        <v>9.8500000000000014</v>
      </c>
      <c r="U74" s="154">
        <v>1.2435</v>
      </c>
      <c r="V74" s="155">
        <v>2</v>
      </c>
      <c r="W74" s="155">
        <v>22</v>
      </c>
      <c r="X74" s="155">
        <v>0</v>
      </c>
      <c r="Y74" s="155">
        <v>0</v>
      </c>
      <c r="Z74" s="155">
        <v>0</v>
      </c>
      <c r="AA74" s="154">
        <v>28.63</v>
      </c>
      <c r="AB74" s="154">
        <v>8.2978291742747012E-2</v>
      </c>
      <c r="AC74" s="155">
        <v>0</v>
      </c>
      <c r="AD74" s="67"/>
      <c r="AE74" s="67"/>
      <c r="AF74" s="67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</row>
    <row r="75" spans="1:47" ht="23.25">
      <c r="A75" s="58" t="s">
        <v>8</v>
      </c>
      <c r="B75" s="62">
        <v>411</v>
      </c>
      <c r="C75" s="62">
        <v>351</v>
      </c>
      <c r="D75" s="62">
        <v>100</v>
      </c>
      <c r="E75" s="62" t="s">
        <v>171</v>
      </c>
      <c r="F75" s="63" t="s">
        <v>83</v>
      </c>
      <c r="G75" s="63" t="s">
        <v>177</v>
      </c>
      <c r="H75" s="61">
        <v>9.718</v>
      </c>
      <c r="I75" s="149">
        <v>6</v>
      </c>
      <c r="J75" s="199" t="s">
        <v>505</v>
      </c>
      <c r="K75" s="143">
        <v>42247</v>
      </c>
      <c r="L75" s="207" t="s">
        <v>299</v>
      </c>
      <c r="M75" s="281">
        <v>1.45</v>
      </c>
      <c r="N75" s="281">
        <v>4.3250000000000002</v>
      </c>
      <c r="O75" s="281">
        <v>2.65</v>
      </c>
      <c r="P75" s="281">
        <v>1.05</v>
      </c>
      <c r="Q75" s="281">
        <v>3.53668</v>
      </c>
      <c r="R75" s="281">
        <v>0</v>
      </c>
      <c r="S75" s="281">
        <v>0</v>
      </c>
      <c r="T75" s="281">
        <f t="shared" si="16"/>
        <v>9.4750000000000014</v>
      </c>
      <c r="U75" s="154">
        <v>1.0219800000000001</v>
      </c>
      <c r="V75" s="155">
        <v>27</v>
      </c>
      <c r="W75" s="155">
        <v>4</v>
      </c>
      <c r="X75" s="155">
        <v>2</v>
      </c>
      <c r="Y75" s="155">
        <v>0</v>
      </c>
      <c r="Z75" s="155">
        <v>0</v>
      </c>
      <c r="AA75" s="154">
        <v>439.12</v>
      </c>
      <c r="AB75" s="154">
        <v>1.2910357804368917</v>
      </c>
      <c r="AC75" s="155">
        <v>0</v>
      </c>
      <c r="AD75" s="67"/>
      <c r="AE75" s="67"/>
      <c r="AF75" s="67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</row>
    <row r="76" spans="1:47" ht="23.25">
      <c r="A76" s="58" t="s">
        <v>8</v>
      </c>
      <c r="B76" s="62">
        <v>411</v>
      </c>
      <c r="C76" s="62">
        <v>351</v>
      </c>
      <c r="D76" s="62">
        <v>100</v>
      </c>
      <c r="E76" s="62" t="s">
        <v>171</v>
      </c>
      <c r="F76" s="63" t="s">
        <v>177</v>
      </c>
      <c r="G76" s="63" t="s">
        <v>83</v>
      </c>
      <c r="H76" s="61">
        <v>9.718</v>
      </c>
      <c r="I76" s="149">
        <v>6</v>
      </c>
      <c r="J76" s="199" t="s">
        <v>82</v>
      </c>
      <c r="K76" s="143">
        <v>42247</v>
      </c>
      <c r="L76" s="207" t="s">
        <v>299</v>
      </c>
      <c r="M76" s="281">
        <v>1.2250000000000001</v>
      </c>
      <c r="N76" s="281">
        <v>4.125</v>
      </c>
      <c r="O76" s="281">
        <v>2.1749999999999998</v>
      </c>
      <c r="P76" s="281">
        <v>1.825</v>
      </c>
      <c r="Q76" s="281">
        <v>3.8307199999999999</v>
      </c>
      <c r="R76" s="281">
        <v>0</v>
      </c>
      <c r="S76" s="281">
        <v>0</v>
      </c>
      <c r="T76" s="281">
        <f t="shared" si="16"/>
        <v>9.35</v>
      </c>
      <c r="U76" s="154">
        <v>1.0069300000000001</v>
      </c>
      <c r="V76" s="155">
        <v>15</v>
      </c>
      <c r="W76" s="155">
        <v>8</v>
      </c>
      <c r="X76" s="155">
        <v>0</v>
      </c>
      <c r="Y76" s="155">
        <v>2</v>
      </c>
      <c r="Z76" s="155">
        <v>0</v>
      </c>
      <c r="AA76" s="154">
        <v>176.1</v>
      </c>
      <c r="AB76" s="154">
        <v>0.51774321582924177</v>
      </c>
      <c r="AC76" s="155">
        <v>0</v>
      </c>
      <c r="AD76" s="67"/>
      <c r="AE76" s="67"/>
      <c r="AF76" s="67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</row>
    <row r="77" spans="1:47" ht="23.25">
      <c r="A77" s="58" t="s">
        <v>8</v>
      </c>
      <c r="B77" s="62">
        <v>411</v>
      </c>
      <c r="C77" s="62">
        <v>3119</v>
      </c>
      <c r="D77" s="62">
        <v>101</v>
      </c>
      <c r="E77" s="62" t="s">
        <v>316</v>
      </c>
      <c r="F77" s="63" t="s">
        <v>83</v>
      </c>
      <c r="G77" s="63" t="s">
        <v>179</v>
      </c>
      <c r="H77" s="61">
        <v>5.3090000000000002</v>
      </c>
      <c r="I77" s="149">
        <v>6</v>
      </c>
      <c r="J77" s="199" t="s">
        <v>505</v>
      </c>
      <c r="K77" s="143">
        <v>42246</v>
      </c>
      <c r="L77" s="207" t="s">
        <v>299</v>
      </c>
      <c r="M77" s="281">
        <v>2.5000000000000001E-2</v>
      </c>
      <c r="N77" s="281">
        <v>1.2250000000000001</v>
      </c>
      <c r="O77" s="281">
        <v>2.85</v>
      </c>
      <c r="P77" s="281">
        <v>1.2749999999999999</v>
      </c>
      <c r="Q77" s="281">
        <v>4.45688</v>
      </c>
      <c r="R77" s="281">
        <v>0</v>
      </c>
      <c r="S77" s="281">
        <v>0</v>
      </c>
      <c r="T77" s="281">
        <f t="shared" si="16"/>
        <v>5.375</v>
      </c>
      <c r="U77" s="154">
        <v>0.95738100000000004</v>
      </c>
      <c r="V77" s="155">
        <v>210</v>
      </c>
      <c r="W77" s="155">
        <v>71</v>
      </c>
      <c r="X77" s="155">
        <v>15</v>
      </c>
      <c r="Y77" s="155">
        <v>2</v>
      </c>
      <c r="Z77" s="155">
        <v>2</v>
      </c>
      <c r="AA77" s="154">
        <v>278.42</v>
      </c>
      <c r="AB77" s="154">
        <v>1.4983720367031723</v>
      </c>
      <c r="AC77" s="155">
        <v>107</v>
      </c>
      <c r="AD77" s="67"/>
      <c r="AE77" s="67"/>
      <c r="AF77" s="67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</row>
    <row r="78" spans="1:47" ht="23.25">
      <c r="A78" s="58" t="s">
        <v>8</v>
      </c>
      <c r="B78" s="62">
        <v>411</v>
      </c>
      <c r="C78" s="62">
        <v>3119</v>
      </c>
      <c r="D78" s="62">
        <v>101</v>
      </c>
      <c r="E78" s="62" t="s">
        <v>316</v>
      </c>
      <c r="F78" s="63" t="s">
        <v>179</v>
      </c>
      <c r="G78" s="63" t="s">
        <v>83</v>
      </c>
      <c r="H78" s="61">
        <v>5.3090000000000002</v>
      </c>
      <c r="I78" s="149">
        <v>6</v>
      </c>
      <c r="J78" s="199" t="s">
        <v>82</v>
      </c>
      <c r="K78" s="143">
        <v>42246</v>
      </c>
      <c r="L78" s="207" t="s">
        <v>299</v>
      </c>
      <c r="M78" s="281">
        <v>7.4999999999999997E-2</v>
      </c>
      <c r="N78" s="281">
        <v>1.55</v>
      </c>
      <c r="O78" s="281">
        <v>2.5750000000000002</v>
      </c>
      <c r="P78" s="281">
        <v>1.075</v>
      </c>
      <c r="Q78" s="281">
        <v>4.2411799999999999</v>
      </c>
      <c r="R78" s="281">
        <v>0</v>
      </c>
      <c r="S78" s="281">
        <v>0</v>
      </c>
      <c r="T78" s="281">
        <f t="shared" si="16"/>
        <v>5.2750000000000004</v>
      </c>
      <c r="U78" s="154">
        <v>0.98676299999999995</v>
      </c>
      <c r="V78" s="155">
        <v>0</v>
      </c>
      <c r="W78" s="155">
        <v>0</v>
      </c>
      <c r="X78" s="155">
        <v>0</v>
      </c>
      <c r="Y78" s="155">
        <v>0</v>
      </c>
      <c r="Z78" s="155">
        <v>0</v>
      </c>
      <c r="AA78" s="154">
        <v>0</v>
      </c>
      <c r="AB78" s="154">
        <v>0</v>
      </c>
      <c r="AC78" s="155">
        <v>0</v>
      </c>
      <c r="AD78" s="67"/>
      <c r="AE78" s="67"/>
      <c r="AF78" s="67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</row>
    <row r="79" spans="1:47" ht="23.25">
      <c r="A79" s="58" t="s">
        <v>8</v>
      </c>
      <c r="B79" s="62">
        <v>411</v>
      </c>
      <c r="C79" s="62">
        <v>3312</v>
      </c>
      <c r="D79" s="62">
        <v>100</v>
      </c>
      <c r="E79" s="62" t="s">
        <v>317</v>
      </c>
      <c r="F79" s="63" t="s">
        <v>83</v>
      </c>
      <c r="G79" s="63" t="s">
        <v>318</v>
      </c>
      <c r="H79" s="61">
        <v>10.911</v>
      </c>
      <c r="I79" s="149">
        <v>6</v>
      </c>
      <c r="J79" s="199" t="s">
        <v>505</v>
      </c>
      <c r="K79" s="143">
        <v>42247</v>
      </c>
      <c r="L79" s="207" t="s">
        <v>299</v>
      </c>
      <c r="M79" s="281">
        <v>2.35</v>
      </c>
      <c r="N79" s="281">
        <v>5.95</v>
      </c>
      <c r="O79" s="281">
        <v>2.15</v>
      </c>
      <c r="P79" s="281">
        <v>0.5</v>
      </c>
      <c r="Q79" s="281">
        <v>3.1718299999999999</v>
      </c>
      <c r="R79" s="281">
        <v>0</v>
      </c>
      <c r="S79" s="281">
        <v>0</v>
      </c>
      <c r="T79" s="281">
        <f t="shared" si="16"/>
        <v>10.950000000000001</v>
      </c>
      <c r="U79" s="154">
        <v>0.98096799999999995</v>
      </c>
      <c r="V79" s="155">
        <v>170</v>
      </c>
      <c r="W79" s="155">
        <v>23</v>
      </c>
      <c r="X79" s="155">
        <v>7</v>
      </c>
      <c r="Y79" s="155">
        <v>8</v>
      </c>
      <c r="Z79" s="155">
        <v>0</v>
      </c>
      <c r="AA79" s="154">
        <v>266.51</v>
      </c>
      <c r="AB79" s="154">
        <v>0.69788025190829694</v>
      </c>
      <c r="AC79" s="155">
        <v>215</v>
      </c>
      <c r="AD79" s="67"/>
      <c r="AE79" s="67"/>
      <c r="AF79" s="67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</row>
    <row r="80" spans="1:47" ht="23.25">
      <c r="A80" s="58" t="s">
        <v>8</v>
      </c>
      <c r="B80" s="62">
        <v>411</v>
      </c>
      <c r="C80" s="62">
        <v>3312</v>
      </c>
      <c r="D80" s="62">
        <v>100</v>
      </c>
      <c r="E80" s="62" t="s">
        <v>317</v>
      </c>
      <c r="F80" s="63" t="s">
        <v>318</v>
      </c>
      <c r="G80" s="63" t="s">
        <v>83</v>
      </c>
      <c r="H80" s="61">
        <v>10.911</v>
      </c>
      <c r="I80" s="149">
        <v>6</v>
      </c>
      <c r="J80" s="199" t="s">
        <v>82</v>
      </c>
      <c r="K80" s="143">
        <v>42247</v>
      </c>
      <c r="L80" s="207" t="s">
        <v>299</v>
      </c>
      <c r="M80" s="281">
        <v>1.325</v>
      </c>
      <c r="N80" s="281">
        <v>6.2249999999999996</v>
      </c>
      <c r="O80" s="281">
        <v>2.75</v>
      </c>
      <c r="P80" s="281">
        <v>0.65</v>
      </c>
      <c r="Q80" s="281">
        <v>3.4156599999999999</v>
      </c>
      <c r="R80" s="281">
        <v>0</v>
      </c>
      <c r="S80" s="281">
        <v>0</v>
      </c>
      <c r="T80" s="281">
        <f t="shared" si="16"/>
        <v>10.950000000000001</v>
      </c>
      <c r="U80" s="154">
        <v>1.0375399999999999</v>
      </c>
      <c r="V80" s="155">
        <v>38</v>
      </c>
      <c r="W80" s="155">
        <v>7</v>
      </c>
      <c r="X80" s="155">
        <v>3</v>
      </c>
      <c r="Y80" s="155">
        <v>1</v>
      </c>
      <c r="Z80" s="155">
        <v>0</v>
      </c>
      <c r="AA80" s="154">
        <v>26.5</v>
      </c>
      <c r="AB80" s="154">
        <v>6.9392618196577494E-2</v>
      </c>
      <c r="AC80" s="155">
        <v>0</v>
      </c>
      <c r="AD80" s="67"/>
      <c r="AE80" s="67"/>
      <c r="AF80" s="67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</row>
    <row r="81" spans="1:47" ht="23.25">
      <c r="A81" s="57"/>
      <c r="B81" s="57"/>
      <c r="C81" s="57"/>
      <c r="D81" s="57"/>
      <c r="E81" s="57"/>
      <c r="F81" s="307" t="s">
        <v>122</v>
      </c>
      <c r="G81" s="308"/>
      <c r="H81" s="205">
        <v>135.35900000000001</v>
      </c>
      <c r="I81" s="206"/>
      <c r="J81" s="206"/>
      <c r="K81" s="206"/>
      <c r="L81" s="206"/>
      <c r="M81" s="266">
        <f>SUM(M45:M80)</f>
        <v>39.400000000000013</v>
      </c>
      <c r="N81" s="266">
        <f t="shared" ref="N81:P81" si="17">SUM(N45:N80)</f>
        <v>41.825000000000003</v>
      </c>
      <c r="O81" s="266">
        <f t="shared" si="17"/>
        <v>30.25</v>
      </c>
      <c r="P81" s="266">
        <f t="shared" si="17"/>
        <v>20.024999999999995</v>
      </c>
      <c r="Q81" s="266" t="s">
        <v>123</v>
      </c>
      <c r="R81" s="266">
        <f t="shared" ref="R81:S81" si="18">SUM(R45:R80)</f>
        <v>0</v>
      </c>
      <c r="S81" s="266">
        <f t="shared" si="18"/>
        <v>0</v>
      </c>
      <c r="T81" s="205">
        <v>135.35900000000001</v>
      </c>
      <c r="U81" s="210" t="s">
        <v>123</v>
      </c>
      <c r="V81" s="204">
        <v>585</v>
      </c>
      <c r="W81" s="204">
        <v>188</v>
      </c>
      <c r="X81" s="204">
        <v>50</v>
      </c>
      <c r="Y81" s="204">
        <v>15</v>
      </c>
      <c r="Z81" s="204">
        <v>6</v>
      </c>
      <c r="AA81" s="210">
        <v>1357.68</v>
      </c>
      <c r="AB81" s="210" t="s">
        <v>123</v>
      </c>
      <c r="AC81" s="204">
        <f>SUM(AC45:AC80)</f>
        <v>322</v>
      </c>
      <c r="AD81" s="203"/>
      <c r="AE81" s="60"/>
      <c r="AF81" s="60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</row>
    <row r="82" spans="1:47" ht="23.25">
      <c r="A82" s="57"/>
      <c r="B82" s="57"/>
      <c r="C82" s="57"/>
      <c r="D82" s="57"/>
      <c r="E82" s="57"/>
      <c r="F82" s="307" t="s">
        <v>124</v>
      </c>
      <c r="G82" s="308"/>
      <c r="H82" s="202"/>
      <c r="I82" s="206"/>
      <c r="J82" s="206"/>
      <c r="K82" s="206"/>
      <c r="L82" s="206"/>
      <c r="M82" s="266" t="s">
        <v>123</v>
      </c>
      <c r="N82" s="266" t="s">
        <v>123</v>
      </c>
      <c r="O82" s="266" t="s">
        <v>123</v>
      </c>
      <c r="P82" s="266" t="s">
        <v>123</v>
      </c>
      <c r="Q82" s="266">
        <v>3.4782853829851885</v>
      </c>
      <c r="R82" s="266" t="s">
        <v>123</v>
      </c>
      <c r="S82" s="266" t="s">
        <v>123</v>
      </c>
      <c r="T82" s="266" t="s">
        <v>123</v>
      </c>
      <c r="U82" s="212">
        <v>1.0717880135966575</v>
      </c>
      <c r="V82" s="211" t="s">
        <v>123</v>
      </c>
      <c r="W82" s="211" t="s">
        <v>123</v>
      </c>
      <c r="X82" s="211" t="s">
        <v>123</v>
      </c>
      <c r="Y82" s="211" t="s">
        <v>123</v>
      </c>
      <c r="Z82" s="211" t="s">
        <v>123</v>
      </c>
      <c r="AA82" s="212" t="s">
        <v>123</v>
      </c>
      <c r="AB82" s="212">
        <v>0.29465140252834904</v>
      </c>
      <c r="AC82" s="211" t="s">
        <v>123</v>
      </c>
      <c r="AD82" s="203"/>
      <c r="AE82" s="60"/>
      <c r="AF82" s="60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</row>
    <row r="83" spans="1:47" ht="30.75" customHeight="1"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</row>
    <row r="84" spans="1:47" ht="30.75" customHeight="1"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</row>
    <row r="85" spans="1:47" ht="30.75" customHeight="1"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</row>
  </sheetData>
  <mergeCells count="53">
    <mergeCell ref="I43:I44"/>
    <mergeCell ref="J43:J44"/>
    <mergeCell ref="K43:K44"/>
    <mergeCell ref="L43:L44"/>
    <mergeCell ref="V43:V44"/>
    <mergeCell ref="U43:U44"/>
    <mergeCell ref="M43:P43"/>
    <mergeCell ref="Q43:Q44"/>
    <mergeCell ref="R43:T43"/>
    <mergeCell ref="W43:W44"/>
    <mergeCell ref="X43:X44"/>
    <mergeCell ref="Z43:Z44"/>
    <mergeCell ref="AA43:AA44"/>
    <mergeCell ref="AB43:AB44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  <mergeCell ref="A43:A44"/>
    <mergeCell ref="B43:B44"/>
    <mergeCell ref="C43:C44"/>
    <mergeCell ref="D43:D44"/>
    <mergeCell ref="E43:E44"/>
    <mergeCell ref="F81:G81"/>
    <mergeCell ref="F82:G82"/>
    <mergeCell ref="G43:G44"/>
    <mergeCell ref="H43:H44"/>
    <mergeCell ref="F43:F44"/>
    <mergeCell ref="A2:A3"/>
    <mergeCell ref="B2:B3"/>
    <mergeCell ref="C2:C3"/>
    <mergeCell ref="D2:D3"/>
    <mergeCell ref="E2:E3"/>
    <mergeCell ref="F36:G36"/>
    <mergeCell ref="F37:G37"/>
    <mergeCell ref="AG2:AG3"/>
    <mergeCell ref="AH2:AH3"/>
    <mergeCell ref="F2:F3"/>
    <mergeCell ref="R2:U2"/>
    <mergeCell ref="V2:V3"/>
    <mergeCell ref="W2:Y2"/>
  </mergeCells>
  <printOptions horizontalCentered="1"/>
  <pageMargins left="0.63452380952380949" right="0.25" top="0.75" bottom="0.75" header="0.3" footer="0.3"/>
  <pageSetup paperSize="8" scale="36" fitToHeight="0" orientation="landscape" r:id="rId1"/>
  <rowBreaks count="1" manualBreakCount="1">
    <brk id="74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0"/>
  <sheetViews>
    <sheetView view="pageLayout" topLeftCell="A37" zoomScale="55" zoomScaleNormal="70" zoomScaleSheetLayoutView="50" zoomScalePageLayoutView="55" workbookViewId="0">
      <selection activeCell="AC28" sqref="AC28"/>
    </sheetView>
  </sheetViews>
  <sheetFormatPr defaultRowHeight="14.25"/>
  <cols>
    <col min="1" max="1" width="28.375" customWidth="1"/>
    <col min="2" max="4" width="9.125" bestFit="1" customWidth="1"/>
    <col min="5" max="5" width="36.87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8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125" customWidth="1"/>
    <col min="35" max="35" width="9" style="125" customWidth="1"/>
    <col min="36" max="36" width="9.875" bestFit="1" customWidth="1"/>
    <col min="37" max="37" width="9.125" bestFit="1" customWidth="1"/>
    <col min="38" max="38" width="10.75" bestFit="1" customWidth="1"/>
  </cols>
  <sheetData>
    <row r="1" spans="1:50" s="16" customFormat="1" ht="30.75" customHeight="1">
      <c r="A1" s="314" t="s">
        <v>491</v>
      </c>
      <c r="B1" s="314"/>
      <c r="C1" s="314"/>
      <c r="D1" s="314"/>
      <c r="E1" s="314"/>
      <c r="AH1" s="144"/>
      <c r="AI1" s="144"/>
    </row>
    <row r="2" spans="1:50" s="16" customFormat="1" ht="30.7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50" s="16" customFormat="1" ht="30.7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 t="s">
        <v>133</v>
      </c>
      <c r="AN3" s="50" t="s">
        <v>134</v>
      </c>
      <c r="AO3" s="50"/>
      <c r="AP3" s="50"/>
      <c r="AQ3" s="50"/>
      <c r="AR3" s="50"/>
      <c r="AS3" s="50"/>
      <c r="AT3" s="50"/>
      <c r="AU3" s="50"/>
      <c r="AV3" s="50"/>
      <c r="AW3" s="50"/>
    </row>
    <row r="4" spans="1:50" s="1" customFormat="1" ht="23.25">
      <c r="A4" s="10" t="s">
        <v>11</v>
      </c>
      <c r="B4" s="10">
        <v>413</v>
      </c>
      <c r="C4" s="19">
        <v>308</v>
      </c>
      <c r="D4" s="13">
        <v>100</v>
      </c>
      <c r="E4" s="13" t="s">
        <v>135</v>
      </c>
      <c r="F4" s="14" t="s">
        <v>83</v>
      </c>
      <c r="G4" s="14" t="s">
        <v>136</v>
      </c>
      <c r="H4" s="51">
        <v>6.55</v>
      </c>
      <c r="I4" s="13">
        <v>6</v>
      </c>
      <c r="J4" s="13" t="s">
        <v>506</v>
      </c>
      <c r="K4" s="15">
        <v>42263</v>
      </c>
      <c r="L4" s="12" t="s">
        <v>131</v>
      </c>
      <c r="M4" s="158">
        <v>4.3250000000000002</v>
      </c>
      <c r="N4" s="158">
        <v>1.075</v>
      </c>
      <c r="O4" s="158">
        <v>0.8</v>
      </c>
      <c r="P4" s="158">
        <v>0.4</v>
      </c>
      <c r="Q4" s="158">
        <v>3.0434000000000001</v>
      </c>
      <c r="R4" s="158">
        <v>6.125</v>
      </c>
      <c r="S4" s="158">
        <v>0.375</v>
      </c>
      <c r="T4" s="158">
        <v>0.05</v>
      </c>
      <c r="U4" s="158">
        <v>0.05</v>
      </c>
      <c r="V4" s="158">
        <v>5.0541</v>
      </c>
      <c r="W4" s="158">
        <v>0</v>
      </c>
      <c r="X4" s="158">
        <v>0</v>
      </c>
      <c r="Y4" s="201">
        <v>6.55</v>
      </c>
      <c r="Z4" s="158">
        <v>1.032</v>
      </c>
      <c r="AA4" s="159">
        <v>35</v>
      </c>
      <c r="AB4" s="158">
        <v>30.83</v>
      </c>
      <c r="AC4" s="158">
        <f t="shared" ref="AC4:AC32" si="0">(AA4+AB4*0.5)/(3.5*H4*1000)*100</f>
        <v>0.21991275899672846</v>
      </c>
      <c r="AD4" s="158">
        <v>0</v>
      </c>
      <c r="AE4" s="158">
        <f t="shared" ref="AE4:AE32" si="1">AD4/(3.5*H4*1000)*100</f>
        <v>0</v>
      </c>
      <c r="AF4" s="158">
        <v>0</v>
      </c>
      <c r="AG4" s="158">
        <f t="shared" ref="AG4:AG34" si="2">AF4/(3.5*H4*1000)*100</f>
        <v>0</v>
      </c>
      <c r="AH4" s="158">
        <v>0</v>
      </c>
      <c r="AI4" s="158">
        <f t="shared" ref="AI4:AI32" si="3">AH4/(3.5*H4*1000)*100</f>
        <v>0</v>
      </c>
      <c r="AJ4" s="3"/>
      <c r="AK4" s="41">
        <f>AB4*0.5</f>
        <v>15.414999999999999</v>
      </c>
      <c r="AL4" s="41">
        <f t="shared" ref="AL4:AL34" si="4">(AA4+AD4+AF4+AH4+AK4)*H4</f>
        <v>330.21825000000001</v>
      </c>
      <c r="AM4" s="41">
        <f t="shared" ref="AM4:AM34" si="5">(AA4+AD4+AF4+AH4)*H4</f>
        <v>229.25</v>
      </c>
      <c r="AN4" s="3">
        <f t="shared" ref="AN4:AN11" si="6">SUM(M4:P4)</f>
        <v>6.6000000000000005</v>
      </c>
      <c r="AO4" s="3">
        <f t="shared" ref="AO4:AO11" si="7">SUM(R4:U4)</f>
        <v>6.6</v>
      </c>
      <c r="AP4" s="4"/>
      <c r="AQ4" s="51">
        <v>6.55</v>
      </c>
      <c r="AR4" s="43">
        <f t="shared" ref="AR4:AR34" si="8">SUM(M4:P4)</f>
        <v>6.6000000000000005</v>
      </c>
      <c r="AS4" s="43">
        <f t="shared" ref="AS4:AS34" si="9">SUM(R4:U4)</f>
        <v>6.6</v>
      </c>
      <c r="AT4" s="43">
        <f t="shared" ref="AT4" si="10">SUM(W4:Y4)</f>
        <v>6.55</v>
      </c>
      <c r="AU4" s="141"/>
      <c r="AV4" s="141">
        <f t="shared" ref="AV4:AV34" si="11">H4/AR4</f>
        <v>0.99242424242424232</v>
      </c>
      <c r="AW4" s="141">
        <f t="shared" ref="AW4:AW34" si="12">H4/AS4</f>
        <v>0.99242424242424243</v>
      </c>
      <c r="AX4" s="141">
        <f t="shared" ref="AX4:AX34" si="13">H4/AT4</f>
        <v>1</v>
      </c>
    </row>
    <row r="5" spans="1:50" s="1" customFormat="1" ht="23.25">
      <c r="A5" s="10" t="s">
        <v>11</v>
      </c>
      <c r="B5" s="10">
        <v>413</v>
      </c>
      <c r="C5" s="19">
        <v>308</v>
      </c>
      <c r="D5" s="13">
        <v>100</v>
      </c>
      <c r="E5" s="13" t="s">
        <v>135</v>
      </c>
      <c r="F5" s="14" t="s">
        <v>136</v>
      </c>
      <c r="G5" s="14" t="s">
        <v>83</v>
      </c>
      <c r="H5" s="51">
        <v>6.55</v>
      </c>
      <c r="I5" s="54">
        <v>6</v>
      </c>
      <c r="J5" s="13" t="s">
        <v>87</v>
      </c>
      <c r="K5" s="15">
        <v>42263</v>
      </c>
      <c r="L5" s="12" t="s">
        <v>131</v>
      </c>
      <c r="M5" s="158">
        <v>2.8</v>
      </c>
      <c r="N5" s="158">
        <v>2.5249999999999999</v>
      </c>
      <c r="O5" s="158">
        <v>0.97499999999999998</v>
      </c>
      <c r="P5" s="158">
        <v>0.32500000000000001</v>
      </c>
      <c r="Q5" s="158">
        <v>3.2608999999999999</v>
      </c>
      <c r="R5" s="158">
        <v>5.8250000000000002</v>
      </c>
      <c r="S5" s="158">
        <v>0.65</v>
      </c>
      <c r="T5" s="158">
        <v>7.4999999999999997E-2</v>
      </c>
      <c r="U5" s="158">
        <v>7.4999999999999997E-2</v>
      </c>
      <c r="V5" s="158">
        <v>4.6947000000000001</v>
      </c>
      <c r="W5" s="158">
        <v>0</v>
      </c>
      <c r="X5" s="158">
        <v>0</v>
      </c>
      <c r="Y5" s="201">
        <v>6.55</v>
      </c>
      <c r="Z5" s="158">
        <v>1.101</v>
      </c>
      <c r="AA5" s="159">
        <v>6</v>
      </c>
      <c r="AB5" s="158">
        <v>18.34</v>
      </c>
      <c r="AC5" s="158">
        <f t="shared" si="0"/>
        <v>6.6172300981461291E-2</v>
      </c>
      <c r="AD5" s="158">
        <v>0</v>
      </c>
      <c r="AE5" s="158">
        <f t="shared" si="1"/>
        <v>0</v>
      </c>
      <c r="AF5" s="158">
        <v>0</v>
      </c>
      <c r="AG5" s="158">
        <f t="shared" si="2"/>
        <v>0</v>
      </c>
      <c r="AH5" s="158">
        <v>0</v>
      </c>
      <c r="AI5" s="158">
        <f t="shared" si="3"/>
        <v>0</v>
      </c>
      <c r="AJ5" s="3"/>
      <c r="AK5" s="41">
        <f t="shared" ref="AK5:AK34" si="14">AB5*0.5</f>
        <v>9.17</v>
      </c>
      <c r="AL5" s="41">
        <f t="shared" si="4"/>
        <v>99.363500000000002</v>
      </c>
      <c r="AM5" s="41">
        <f t="shared" si="5"/>
        <v>39.299999999999997</v>
      </c>
      <c r="AN5" s="3">
        <f t="shared" si="6"/>
        <v>6.6249999999999991</v>
      </c>
      <c r="AO5" s="3">
        <f t="shared" si="7"/>
        <v>6.6250000000000009</v>
      </c>
      <c r="AP5" s="4"/>
      <c r="AQ5" s="51">
        <v>6.55</v>
      </c>
      <c r="AR5" s="43">
        <f t="shared" si="8"/>
        <v>6.6249999999999991</v>
      </c>
      <c r="AS5" s="43">
        <f t="shared" si="9"/>
        <v>6.6250000000000009</v>
      </c>
      <c r="AT5" s="43">
        <f t="shared" ref="AT5:AT34" si="15">SUM(W5:Y5)</f>
        <v>6.55</v>
      </c>
      <c r="AU5" s="141"/>
      <c r="AV5" s="141">
        <f t="shared" si="11"/>
        <v>0.98867924528301898</v>
      </c>
      <c r="AW5" s="141">
        <f t="shared" si="12"/>
        <v>0.98867924528301876</v>
      </c>
      <c r="AX5" s="141">
        <f t="shared" si="13"/>
        <v>1</v>
      </c>
    </row>
    <row r="6" spans="1:50" s="1" customFormat="1" ht="23.25">
      <c r="A6" s="10" t="s">
        <v>11</v>
      </c>
      <c r="B6" s="10">
        <v>413</v>
      </c>
      <c r="C6" s="19">
        <v>309</v>
      </c>
      <c r="D6" s="13">
        <v>101</v>
      </c>
      <c r="E6" s="13" t="s">
        <v>12</v>
      </c>
      <c r="F6" s="14" t="s">
        <v>83</v>
      </c>
      <c r="G6" s="14" t="s">
        <v>90</v>
      </c>
      <c r="H6" s="51">
        <v>11.6</v>
      </c>
      <c r="I6" s="54">
        <v>4</v>
      </c>
      <c r="J6" s="13" t="s">
        <v>505</v>
      </c>
      <c r="K6" s="15">
        <v>42265</v>
      </c>
      <c r="L6" s="12" t="s">
        <v>131</v>
      </c>
      <c r="M6" s="158">
        <v>6.9</v>
      </c>
      <c r="N6" s="158">
        <v>2.9750000000000001</v>
      </c>
      <c r="O6" s="158">
        <v>1.1000000000000001</v>
      </c>
      <c r="P6" s="158">
        <v>0.6</v>
      </c>
      <c r="Q6" s="158">
        <v>2.7884699999999998</v>
      </c>
      <c r="R6" s="158">
        <v>5</v>
      </c>
      <c r="S6" s="158">
        <v>3</v>
      </c>
      <c r="T6" s="158">
        <v>2.2000000000000002</v>
      </c>
      <c r="U6" s="158">
        <v>1.375</v>
      </c>
      <c r="V6" s="158">
        <v>10.778700000000001</v>
      </c>
      <c r="W6" s="158">
        <v>0</v>
      </c>
      <c r="X6" s="158">
        <v>0</v>
      </c>
      <c r="Y6" s="201">
        <v>11.6</v>
      </c>
      <c r="Z6" s="158">
        <v>1.05352</v>
      </c>
      <c r="AA6" s="159">
        <v>499</v>
      </c>
      <c r="AB6" s="158">
        <v>34</v>
      </c>
      <c r="AC6" s="158">
        <f t="shared" si="0"/>
        <v>1.270935960591133</v>
      </c>
      <c r="AD6" s="158">
        <v>1</v>
      </c>
      <c r="AE6" s="158">
        <f t="shared" si="1"/>
        <v>2.4630541871921183E-3</v>
      </c>
      <c r="AF6" s="158">
        <v>0</v>
      </c>
      <c r="AG6" s="158">
        <f t="shared" si="2"/>
        <v>0</v>
      </c>
      <c r="AH6" s="158">
        <v>6</v>
      </c>
      <c r="AI6" s="158">
        <f t="shared" si="3"/>
        <v>1.4778325123152709E-2</v>
      </c>
      <c r="AJ6" s="3"/>
      <c r="AK6" s="41">
        <f t="shared" si="14"/>
        <v>17</v>
      </c>
      <c r="AL6" s="41">
        <f t="shared" si="4"/>
        <v>6066.8</v>
      </c>
      <c r="AM6" s="41">
        <f t="shared" si="5"/>
        <v>5869.5999999999995</v>
      </c>
      <c r="AN6" s="3">
        <f t="shared" si="6"/>
        <v>11.574999999999999</v>
      </c>
      <c r="AO6" s="3">
        <f t="shared" si="7"/>
        <v>11.574999999999999</v>
      </c>
      <c r="AP6" s="4"/>
      <c r="AQ6" s="51">
        <v>11.6</v>
      </c>
      <c r="AR6" s="43">
        <f t="shared" si="8"/>
        <v>11.574999999999999</v>
      </c>
      <c r="AS6" s="43">
        <f t="shared" si="9"/>
        <v>11.574999999999999</v>
      </c>
      <c r="AT6" s="43">
        <f t="shared" si="15"/>
        <v>11.6</v>
      </c>
      <c r="AU6" s="141"/>
      <c r="AV6" s="141">
        <f t="shared" si="11"/>
        <v>1.002159827213823</v>
      </c>
      <c r="AW6" s="141">
        <f t="shared" si="12"/>
        <v>1.002159827213823</v>
      </c>
      <c r="AX6" s="141">
        <f t="shared" si="13"/>
        <v>1</v>
      </c>
    </row>
    <row r="7" spans="1:50" s="1" customFormat="1" ht="23.25">
      <c r="A7" s="10" t="s">
        <v>11</v>
      </c>
      <c r="B7" s="10">
        <v>413</v>
      </c>
      <c r="C7" s="19">
        <v>309</v>
      </c>
      <c r="D7" s="13">
        <v>101</v>
      </c>
      <c r="E7" s="13" t="s">
        <v>12</v>
      </c>
      <c r="F7" s="14" t="s">
        <v>90</v>
      </c>
      <c r="G7" s="14" t="s">
        <v>83</v>
      </c>
      <c r="H7" s="51">
        <v>11.6</v>
      </c>
      <c r="I7" s="54">
        <v>4</v>
      </c>
      <c r="J7" s="13" t="s">
        <v>82</v>
      </c>
      <c r="K7" s="15">
        <v>42266</v>
      </c>
      <c r="L7" s="12" t="s">
        <v>131</v>
      </c>
      <c r="M7" s="158">
        <v>6.1749999999999998</v>
      </c>
      <c r="N7" s="158">
        <v>2.6749999999999998</v>
      </c>
      <c r="O7" s="158">
        <v>1.7</v>
      </c>
      <c r="P7" s="158">
        <v>1.0249999999999999</v>
      </c>
      <c r="Q7" s="158">
        <v>2.5158</v>
      </c>
      <c r="R7" s="158">
        <v>6.8250000000000002</v>
      </c>
      <c r="S7" s="158">
        <v>2.375</v>
      </c>
      <c r="T7" s="158">
        <v>1.5249999999999999</v>
      </c>
      <c r="U7" s="158">
        <v>0.85</v>
      </c>
      <c r="V7" s="158">
        <v>8.5688999999999993</v>
      </c>
      <c r="W7" s="158">
        <v>0</v>
      </c>
      <c r="X7" s="158">
        <v>0</v>
      </c>
      <c r="Y7" s="201">
        <v>11.6</v>
      </c>
      <c r="Z7" s="158">
        <v>1.1004499999999999</v>
      </c>
      <c r="AA7" s="159">
        <v>1101</v>
      </c>
      <c r="AB7" s="158">
        <v>81.12</v>
      </c>
      <c r="AC7" s="158">
        <f t="shared" si="0"/>
        <v>2.8117241379310345</v>
      </c>
      <c r="AD7" s="158">
        <v>642</v>
      </c>
      <c r="AE7" s="158">
        <f t="shared" si="1"/>
        <v>1.5812807881773399</v>
      </c>
      <c r="AF7" s="158">
        <v>167.89</v>
      </c>
      <c r="AG7" s="158">
        <f t="shared" si="2"/>
        <v>0.41352216748768467</v>
      </c>
      <c r="AH7" s="158">
        <v>170</v>
      </c>
      <c r="AI7" s="158">
        <f t="shared" si="3"/>
        <v>0.41871921182266003</v>
      </c>
      <c r="AJ7" s="3"/>
      <c r="AK7" s="41">
        <f t="shared" si="14"/>
        <v>40.56</v>
      </c>
      <c r="AL7" s="41">
        <f t="shared" si="4"/>
        <v>24608.819999999996</v>
      </c>
      <c r="AM7" s="41">
        <f t="shared" si="5"/>
        <v>24138.323999999997</v>
      </c>
      <c r="AN7" s="3">
        <f t="shared" si="6"/>
        <v>11.574999999999999</v>
      </c>
      <c r="AO7" s="3">
        <f t="shared" si="7"/>
        <v>11.574999999999999</v>
      </c>
      <c r="AP7" s="4"/>
      <c r="AQ7" s="51">
        <v>11.6</v>
      </c>
      <c r="AR7" s="43">
        <f t="shared" si="8"/>
        <v>11.574999999999999</v>
      </c>
      <c r="AS7" s="43">
        <f t="shared" si="9"/>
        <v>11.574999999999999</v>
      </c>
      <c r="AT7" s="43">
        <f t="shared" si="15"/>
        <v>11.6</v>
      </c>
      <c r="AU7" s="141"/>
      <c r="AV7" s="141">
        <f t="shared" si="11"/>
        <v>1.002159827213823</v>
      </c>
      <c r="AW7" s="141">
        <f t="shared" si="12"/>
        <v>1.002159827213823</v>
      </c>
      <c r="AX7" s="141">
        <f t="shared" si="13"/>
        <v>1</v>
      </c>
    </row>
    <row r="8" spans="1:50" s="1" customFormat="1" ht="23.25">
      <c r="A8" s="10" t="s">
        <v>11</v>
      </c>
      <c r="B8" s="10">
        <v>413</v>
      </c>
      <c r="C8" s="19">
        <v>309</v>
      </c>
      <c r="D8" s="13">
        <v>103</v>
      </c>
      <c r="E8" s="13" t="s">
        <v>13</v>
      </c>
      <c r="F8" s="31">
        <v>24637</v>
      </c>
      <c r="G8" s="31">
        <v>37600</v>
      </c>
      <c r="H8" s="146">
        <v>12.962999999999999</v>
      </c>
      <c r="I8" s="54">
        <v>4</v>
      </c>
      <c r="J8" s="13" t="s">
        <v>506</v>
      </c>
      <c r="K8" s="15">
        <v>42264</v>
      </c>
      <c r="L8" s="12" t="s">
        <v>131</v>
      </c>
      <c r="M8" s="158">
        <v>9.2249999999999996</v>
      </c>
      <c r="N8" s="158">
        <v>1.425</v>
      </c>
      <c r="O8" s="158">
        <v>1</v>
      </c>
      <c r="P8" s="158">
        <v>1.375</v>
      </c>
      <c r="Q8" s="158">
        <v>2.8336800000000002</v>
      </c>
      <c r="R8" s="158">
        <v>11.45</v>
      </c>
      <c r="S8" s="158">
        <v>1.2250000000000001</v>
      </c>
      <c r="T8" s="158">
        <v>0.2</v>
      </c>
      <c r="U8" s="158">
        <v>0.15</v>
      </c>
      <c r="V8" s="158">
        <v>5.1648199999999997</v>
      </c>
      <c r="W8" s="158">
        <v>0</v>
      </c>
      <c r="X8" s="158">
        <v>0</v>
      </c>
      <c r="Y8" s="154">
        <v>12.962999999999999</v>
      </c>
      <c r="Z8" s="158">
        <v>0.966553</v>
      </c>
      <c r="AA8" s="159">
        <v>0</v>
      </c>
      <c r="AB8" s="158">
        <v>62.56</v>
      </c>
      <c r="AC8" s="158">
        <f t="shared" si="0"/>
        <v>6.8943476488026373E-2</v>
      </c>
      <c r="AD8" s="158">
        <v>0</v>
      </c>
      <c r="AE8" s="158">
        <f t="shared" si="1"/>
        <v>0</v>
      </c>
      <c r="AF8" s="158">
        <v>21.91</v>
      </c>
      <c r="AG8" s="158">
        <f t="shared" si="2"/>
        <v>4.8291290596312583E-2</v>
      </c>
      <c r="AH8" s="158">
        <v>0</v>
      </c>
      <c r="AI8" s="158">
        <f t="shared" si="3"/>
        <v>0</v>
      </c>
      <c r="AJ8" s="3"/>
      <c r="AK8" s="41">
        <f t="shared" si="14"/>
        <v>31.28</v>
      </c>
      <c r="AL8" s="41">
        <f t="shared" si="4"/>
        <v>689.50196999999991</v>
      </c>
      <c r="AM8" s="41">
        <f t="shared" si="5"/>
        <v>284.01932999999997</v>
      </c>
      <c r="AN8" s="3">
        <f t="shared" si="6"/>
        <v>13.025</v>
      </c>
      <c r="AO8" s="3">
        <f t="shared" si="7"/>
        <v>13.024999999999999</v>
      </c>
      <c r="AP8" s="4"/>
      <c r="AQ8" s="7">
        <v>12.962999999999999</v>
      </c>
      <c r="AR8" s="43">
        <f t="shared" si="8"/>
        <v>13.025</v>
      </c>
      <c r="AS8" s="43">
        <f t="shared" si="9"/>
        <v>13.024999999999999</v>
      </c>
      <c r="AT8" s="43">
        <f t="shared" si="15"/>
        <v>12.962999999999999</v>
      </c>
      <c r="AU8" s="141"/>
      <c r="AV8" s="141">
        <f t="shared" si="11"/>
        <v>0.995239923224568</v>
      </c>
      <c r="AW8" s="141">
        <f t="shared" si="12"/>
        <v>0.99523992322456822</v>
      </c>
      <c r="AX8" s="141">
        <f t="shared" si="13"/>
        <v>1</v>
      </c>
    </row>
    <row r="9" spans="1:50" s="1" customFormat="1" ht="23.25">
      <c r="A9" s="10" t="s">
        <v>11</v>
      </c>
      <c r="B9" s="10">
        <v>413</v>
      </c>
      <c r="C9" s="19">
        <v>309</v>
      </c>
      <c r="D9" s="13">
        <v>103</v>
      </c>
      <c r="E9" s="13" t="s">
        <v>13</v>
      </c>
      <c r="F9" s="31">
        <v>37600</v>
      </c>
      <c r="G9" s="31">
        <v>24637</v>
      </c>
      <c r="H9" s="146">
        <v>12.962999999999999</v>
      </c>
      <c r="I9" s="54">
        <v>4</v>
      </c>
      <c r="J9" s="13" t="s">
        <v>87</v>
      </c>
      <c r="K9" s="15">
        <v>42265</v>
      </c>
      <c r="L9" s="12" t="s">
        <v>131</v>
      </c>
      <c r="M9" s="158">
        <v>8.5250000000000004</v>
      </c>
      <c r="N9" s="158">
        <v>1.7250000000000001</v>
      </c>
      <c r="O9" s="158">
        <v>1.2</v>
      </c>
      <c r="P9" s="158">
        <v>1.575</v>
      </c>
      <c r="Q9" s="158">
        <v>3.72336</v>
      </c>
      <c r="R9" s="158">
        <v>9.65</v>
      </c>
      <c r="S9" s="158">
        <v>2.5249999999999999</v>
      </c>
      <c r="T9" s="158">
        <v>0.47499999999999998</v>
      </c>
      <c r="U9" s="158">
        <v>0.375</v>
      </c>
      <c r="V9" s="158">
        <v>7.4774099999999999</v>
      </c>
      <c r="W9" s="158">
        <v>0</v>
      </c>
      <c r="X9" s="158">
        <v>0</v>
      </c>
      <c r="Y9" s="154">
        <v>12.962999999999999</v>
      </c>
      <c r="Z9" s="158">
        <v>0.85931299999999999</v>
      </c>
      <c r="AA9" s="159">
        <v>0</v>
      </c>
      <c r="AB9" s="158">
        <v>16.260000000000002</v>
      </c>
      <c r="AC9" s="158">
        <f t="shared" si="0"/>
        <v>1.7919132475948032E-2</v>
      </c>
      <c r="AD9" s="158">
        <v>0</v>
      </c>
      <c r="AE9" s="158">
        <f t="shared" si="1"/>
        <v>0</v>
      </c>
      <c r="AF9" s="158">
        <v>0</v>
      </c>
      <c r="AG9" s="158">
        <f t="shared" si="2"/>
        <v>0</v>
      </c>
      <c r="AH9" s="158">
        <v>0</v>
      </c>
      <c r="AI9" s="158">
        <f t="shared" si="3"/>
        <v>0</v>
      </c>
      <c r="AJ9" s="3"/>
      <c r="AK9" s="41">
        <f t="shared" si="14"/>
        <v>8.1300000000000008</v>
      </c>
      <c r="AL9" s="41">
        <f t="shared" si="4"/>
        <v>105.38919</v>
      </c>
      <c r="AM9" s="41">
        <f t="shared" si="5"/>
        <v>0</v>
      </c>
      <c r="AN9" s="3">
        <f t="shared" si="6"/>
        <v>13.024999999999999</v>
      </c>
      <c r="AO9" s="3">
        <f t="shared" si="7"/>
        <v>13.025</v>
      </c>
      <c r="AP9" s="4"/>
      <c r="AQ9" s="7">
        <v>12.962999999999999</v>
      </c>
      <c r="AR9" s="43">
        <f t="shared" si="8"/>
        <v>13.024999999999999</v>
      </c>
      <c r="AS9" s="43">
        <f t="shared" si="9"/>
        <v>13.025</v>
      </c>
      <c r="AT9" s="43">
        <f t="shared" si="15"/>
        <v>12.962999999999999</v>
      </c>
      <c r="AU9" s="141"/>
      <c r="AV9" s="141">
        <f t="shared" si="11"/>
        <v>0.99523992322456822</v>
      </c>
      <c r="AW9" s="141">
        <f t="shared" si="12"/>
        <v>0.995239923224568</v>
      </c>
      <c r="AX9" s="141">
        <f t="shared" si="13"/>
        <v>1</v>
      </c>
    </row>
    <row r="10" spans="1:50" s="6" customFormat="1" ht="23.25">
      <c r="A10" s="13" t="s">
        <v>11</v>
      </c>
      <c r="B10" s="13">
        <v>413</v>
      </c>
      <c r="C10" s="19">
        <v>309</v>
      </c>
      <c r="D10" s="13">
        <v>105</v>
      </c>
      <c r="E10" s="13" t="s">
        <v>14</v>
      </c>
      <c r="F10" s="14">
        <v>0</v>
      </c>
      <c r="G10" s="14">
        <v>75</v>
      </c>
      <c r="H10" s="51">
        <v>7.4999999999999997E-2</v>
      </c>
      <c r="I10" s="54">
        <v>4</v>
      </c>
      <c r="J10" s="13" t="s">
        <v>505</v>
      </c>
      <c r="K10" s="15">
        <v>42265</v>
      </c>
      <c r="L10" s="12" t="s">
        <v>131</v>
      </c>
      <c r="M10" s="158">
        <v>0</v>
      </c>
      <c r="N10" s="158">
        <v>0</v>
      </c>
      <c r="O10" s="158">
        <v>0.05</v>
      </c>
      <c r="P10" s="158">
        <v>2.5000000000000001E-2</v>
      </c>
      <c r="Q10" s="158">
        <v>4.41</v>
      </c>
      <c r="R10" s="158">
        <v>7.4999999999999997E-2</v>
      </c>
      <c r="S10" s="158">
        <v>0</v>
      </c>
      <c r="T10" s="158">
        <v>0</v>
      </c>
      <c r="U10" s="158">
        <v>0</v>
      </c>
      <c r="V10" s="158">
        <v>4.3373299999999997</v>
      </c>
      <c r="W10" s="158">
        <v>0</v>
      </c>
      <c r="X10" s="158">
        <v>0</v>
      </c>
      <c r="Y10" s="201">
        <v>7.4999999999999997E-2</v>
      </c>
      <c r="Z10" s="158">
        <v>0.82533299999999998</v>
      </c>
      <c r="AA10" s="159">
        <v>0</v>
      </c>
      <c r="AB10" s="158">
        <v>0</v>
      </c>
      <c r="AC10" s="158">
        <f t="shared" si="0"/>
        <v>0</v>
      </c>
      <c r="AD10" s="158">
        <v>0</v>
      </c>
      <c r="AE10" s="158">
        <f t="shared" si="1"/>
        <v>0</v>
      </c>
      <c r="AF10" s="158">
        <v>0</v>
      </c>
      <c r="AG10" s="158">
        <f t="shared" si="2"/>
        <v>0</v>
      </c>
      <c r="AH10" s="158">
        <v>0</v>
      </c>
      <c r="AI10" s="158">
        <f t="shared" si="3"/>
        <v>0</v>
      </c>
      <c r="AJ10" s="3"/>
      <c r="AK10" s="41">
        <f t="shared" si="14"/>
        <v>0</v>
      </c>
      <c r="AL10" s="41">
        <f t="shared" si="4"/>
        <v>0</v>
      </c>
      <c r="AM10" s="41">
        <f t="shared" si="5"/>
        <v>0</v>
      </c>
      <c r="AN10" s="3">
        <f t="shared" si="6"/>
        <v>7.5000000000000011E-2</v>
      </c>
      <c r="AO10" s="3">
        <f t="shared" si="7"/>
        <v>7.4999999999999997E-2</v>
      </c>
      <c r="AP10" s="4"/>
      <c r="AQ10" s="51">
        <v>7.4999999999999997E-2</v>
      </c>
      <c r="AR10" s="43">
        <f t="shared" si="8"/>
        <v>7.5000000000000011E-2</v>
      </c>
      <c r="AS10" s="43">
        <f t="shared" si="9"/>
        <v>7.4999999999999997E-2</v>
      </c>
      <c r="AT10" s="43">
        <f t="shared" si="15"/>
        <v>7.4999999999999997E-2</v>
      </c>
      <c r="AU10" s="141"/>
      <c r="AV10" s="141">
        <f t="shared" si="11"/>
        <v>0.99999999999999978</v>
      </c>
      <c r="AW10" s="141">
        <f t="shared" si="12"/>
        <v>1</v>
      </c>
      <c r="AX10" s="141">
        <f t="shared" si="13"/>
        <v>1</v>
      </c>
    </row>
    <row r="11" spans="1:50" s="141" customFormat="1" ht="23.25">
      <c r="A11" s="142" t="s">
        <v>11</v>
      </c>
      <c r="B11" s="142">
        <v>413</v>
      </c>
      <c r="C11" s="19">
        <v>309</v>
      </c>
      <c r="D11" s="142">
        <v>105</v>
      </c>
      <c r="E11" s="142" t="s">
        <v>14</v>
      </c>
      <c r="F11" s="14">
        <v>0</v>
      </c>
      <c r="G11" s="14">
        <v>75</v>
      </c>
      <c r="H11" s="51">
        <v>7.4999999999999997E-2</v>
      </c>
      <c r="I11" s="142">
        <v>4</v>
      </c>
      <c r="J11" s="142" t="s">
        <v>82</v>
      </c>
      <c r="K11" s="143">
        <v>42265</v>
      </c>
      <c r="L11" s="46" t="s">
        <v>131</v>
      </c>
      <c r="M11" s="158">
        <v>2.5000000000000001E-2</v>
      </c>
      <c r="N11" s="158">
        <v>0</v>
      </c>
      <c r="O11" s="158">
        <v>0</v>
      </c>
      <c r="P11" s="158">
        <v>0.05</v>
      </c>
      <c r="Q11" s="158">
        <v>4.5</v>
      </c>
      <c r="R11" s="158">
        <v>7.4999999999999997E-2</v>
      </c>
      <c r="S11" s="158">
        <v>0</v>
      </c>
      <c r="T11" s="158">
        <v>0</v>
      </c>
      <c r="U11" s="158">
        <v>0</v>
      </c>
      <c r="V11" s="158">
        <v>5.2590000000000003</v>
      </c>
      <c r="W11" s="158">
        <v>0</v>
      </c>
      <c r="X11" s="158">
        <v>0</v>
      </c>
      <c r="Y11" s="201">
        <v>7.4999999999999997E-2</v>
      </c>
      <c r="Z11" s="158">
        <v>0.78533299999999995</v>
      </c>
      <c r="AA11" s="159">
        <v>0</v>
      </c>
      <c r="AB11" s="158">
        <v>0</v>
      </c>
      <c r="AC11" s="158">
        <f t="shared" si="0"/>
        <v>0</v>
      </c>
      <c r="AD11" s="158">
        <v>0</v>
      </c>
      <c r="AE11" s="158">
        <f t="shared" si="1"/>
        <v>0</v>
      </c>
      <c r="AF11" s="158">
        <v>0</v>
      </c>
      <c r="AG11" s="158">
        <f t="shared" si="2"/>
        <v>0</v>
      </c>
      <c r="AH11" s="158">
        <v>0</v>
      </c>
      <c r="AI11" s="158">
        <f t="shared" si="3"/>
        <v>0</v>
      </c>
      <c r="AJ11" s="41"/>
      <c r="AK11" s="41">
        <f t="shared" si="14"/>
        <v>0</v>
      </c>
      <c r="AL11" s="41">
        <f t="shared" si="4"/>
        <v>0</v>
      </c>
      <c r="AM11" s="41">
        <f t="shared" si="5"/>
        <v>0</v>
      </c>
      <c r="AN11" s="41">
        <f t="shared" si="6"/>
        <v>7.5000000000000011E-2</v>
      </c>
      <c r="AO11" s="41">
        <f t="shared" si="7"/>
        <v>7.4999999999999997E-2</v>
      </c>
      <c r="AP11" s="42"/>
      <c r="AQ11" s="51">
        <v>7.4999999999999997E-2</v>
      </c>
      <c r="AR11" s="43">
        <f t="shared" si="8"/>
        <v>7.5000000000000011E-2</v>
      </c>
      <c r="AS11" s="43">
        <f t="shared" si="9"/>
        <v>7.4999999999999997E-2</v>
      </c>
      <c r="AT11" s="43">
        <f t="shared" si="15"/>
        <v>7.4999999999999997E-2</v>
      </c>
      <c r="AV11" s="141">
        <f t="shared" si="11"/>
        <v>0.99999999999999978</v>
      </c>
      <c r="AW11" s="141">
        <f t="shared" si="12"/>
        <v>1</v>
      </c>
      <c r="AX11" s="141">
        <f t="shared" si="13"/>
        <v>1</v>
      </c>
    </row>
    <row r="12" spans="1:50" s="141" customFormat="1" ht="23.25">
      <c r="A12" s="142" t="s">
        <v>11</v>
      </c>
      <c r="B12" s="142">
        <v>413</v>
      </c>
      <c r="C12" s="19">
        <v>347</v>
      </c>
      <c r="D12" s="142">
        <v>200</v>
      </c>
      <c r="E12" s="142" t="s">
        <v>193</v>
      </c>
      <c r="F12" s="14" t="s">
        <v>194</v>
      </c>
      <c r="G12" s="14" t="s">
        <v>195</v>
      </c>
      <c r="H12" s="51">
        <v>9</v>
      </c>
      <c r="I12" s="142">
        <v>4</v>
      </c>
      <c r="J12" s="142" t="s">
        <v>82</v>
      </c>
      <c r="K12" s="143">
        <v>42264</v>
      </c>
      <c r="L12" s="46" t="s">
        <v>131</v>
      </c>
      <c r="M12" s="158">
        <v>1.65</v>
      </c>
      <c r="N12" s="158">
        <v>4.4749999999999996</v>
      </c>
      <c r="O12" s="158">
        <v>2.0499999999999998</v>
      </c>
      <c r="P12" s="158">
        <v>0.92500000000000004</v>
      </c>
      <c r="Q12" s="158">
        <v>3.7440000000000002</v>
      </c>
      <c r="R12" s="158">
        <v>7.4</v>
      </c>
      <c r="S12" s="158">
        <v>0.97499999999999998</v>
      </c>
      <c r="T12" s="158">
        <v>0.42499999999999999</v>
      </c>
      <c r="U12" s="158">
        <v>0.3</v>
      </c>
      <c r="V12" s="158">
        <v>4.8899999999999997</v>
      </c>
      <c r="W12" s="158">
        <v>0</v>
      </c>
      <c r="X12" s="158">
        <v>0</v>
      </c>
      <c r="Y12" s="201">
        <v>9</v>
      </c>
      <c r="Z12" s="158">
        <v>1.405</v>
      </c>
      <c r="AA12" s="159">
        <v>62</v>
      </c>
      <c r="AB12" s="158">
        <v>60.2</v>
      </c>
      <c r="AC12" s="158">
        <f t="shared" si="0"/>
        <v>0.29238095238095241</v>
      </c>
      <c r="AD12" s="158">
        <v>0</v>
      </c>
      <c r="AE12" s="158">
        <f t="shared" si="1"/>
        <v>0</v>
      </c>
      <c r="AF12" s="158">
        <v>37.89</v>
      </c>
      <c r="AG12" s="158">
        <f t="shared" si="2"/>
        <v>0.12028571428571429</v>
      </c>
      <c r="AH12" s="158">
        <v>0</v>
      </c>
      <c r="AI12" s="158">
        <f t="shared" si="3"/>
        <v>0</v>
      </c>
      <c r="AJ12" s="41"/>
      <c r="AK12" s="41">
        <f t="shared" si="14"/>
        <v>30.1</v>
      </c>
      <c r="AL12" s="41">
        <f t="shared" si="4"/>
        <v>1169.9100000000001</v>
      </c>
      <c r="AM12" s="41">
        <f t="shared" si="5"/>
        <v>899.01</v>
      </c>
      <c r="AN12" s="41"/>
      <c r="AO12" s="41"/>
      <c r="AP12" s="42"/>
      <c r="AQ12" s="51">
        <v>9</v>
      </c>
      <c r="AR12" s="43">
        <f t="shared" si="8"/>
        <v>9.1000000000000014</v>
      </c>
      <c r="AS12" s="43">
        <f t="shared" si="9"/>
        <v>9.1000000000000014</v>
      </c>
      <c r="AT12" s="43">
        <f t="shared" si="15"/>
        <v>9</v>
      </c>
      <c r="AV12" s="141">
        <f t="shared" si="11"/>
        <v>0.98901098901098883</v>
      </c>
      <c r="AW12" s="141">
        <f t="shared" si="12"/>
        <v>0.98901098901098883</v>
      </c>
      <c r="AX12" s="141">
        <f t="shared" si="13"/>
        <v>1</v>
      </c>
    </row>
    <row r="13" spans="1:50" s="141" customFormat="1" ht="23.25">
      <c r="A13" s="142" t="s">
        <v>11</v>
      </c>
      <c r="B13" s="142">
        <v>413</v>
      </c>
      <c r="C13" s="19">
        <v>347</v>
      </c>
      <c r="D13" s="142">
        <v>200</v>
      </c>
      <c r="E13" s="142" t="s">
        <v>193</v>
      </c>
      <c r="F13" s="14" t="s">
        <v>115</v>
      </c>
      <c r="G13" s="14" t="s">
        <v>195</v>
      </c>
      <c r="H13" s="51">
        <v>28.498000000000001</v>
      </c>
      <c r="I13" s="142">
        <v>4</v>
      </c>
      <c r="J13" s="142" t="s">
        <v>505</v>
      </c>
      <c r="K13" s="143">
        <v>42264</v>
      </c>
      <c r="L13" s="46" t="s">
        <v>131</v>
      </c>
      <c r="M13" s="158">
        <v>12.275</v>
      </c>
      <c r="N13" s="158">
        <v>6.95</v>
      </c>
      <c r="O13" s="158">
        <v>5.3</v>
      </c>
      <c r="P13" s="158">
        <v>3.85</v>
      </c>
      <c r="Q13" s="158">
        <v>3.1160000000000001</v>
      </c>
      <c r="R13" s="158">
        <v>14</v>
      </c>
      <c r="S13" s="158">
        <v>6.2249999999999996</v>
      </c>
      <c r="T13" s="158">
        <v>5.5750000000000002</v>
      </c>
      <c r="U13" s="158">
        <v>2.5750000000000002</v>
      </c>
      <c r="V13" s="158">
        <v>9.8610000000000007</v>
      </c>
      <c r="W13" s="158">
        <v>0</v>
      </c>
      <c r="X13" s="158">
        <v>0</v>
      </c>
      <c r="Y13" s="201">
        <v>28.498000000000001</v>
      </c>
      <c r="Z13" s="158">
        <v>1.302</v>
      </c>
      <c r="AA13" s="159">
        <v>62</v>
      </c>
      <c r="AB13" s="158">
        <v>3.39</v>
      </c>
      <c r="AC13" s="158">
        <f t="shared" si="0"/>
        <v>6.385911793308803E-2</v>
      </c>
      <c r="AD13" s="158">
        <v>0</v>
      </c>
      <c r="AE13" s="158">
        <f t="shared" si="1"/>
        <v>0</v>
      </c>
      <c r="AF13" s="158">
        <v>19.13</v>
      </c>
      <c r="AG13" s="158">
        <f t="shared" si="2"/>
        <v>1.9179290777297651E-2</v>
      </c>
      <c r="AH13" s="158">
        <v>0</v>
      </c>
      <c r="AI13" s="158">
        <f t="shared" si="3"/>
        <v>0</v>
      </c>
      <c r="AJ13" s="41"/>
      <c r="AK13" s="41">
        <f t="shared" si="14"/>
        <v>1.6950000000000001</v>
      </c>
      <c r="AL13" s="41">
        <f t="shared" si="4"/>
        <v>2360.3468499999999</v>
      </c>
      <c r="AM13" s="41">
        <f t="shared" si="5"/>
        <v>2312.0427399999999</v>
      </c>
      <c r="AN13" s="41"/>
      <c r="AO13" s="41"/>
      <c r="AP13" s="42"/>
      <c r="AQ13" s="51">
        <v>28.498000000000001</v>
      </c>
      <c r="AR13" s="43">
        <f t="shared" si="8"/>
        <v>28.375000000000004</v>
      </c>
      <c r="AS13" s="43">
        <f t="shared" si="9"/>
        <v>28.375</v>
      </c>
      <c r="AT13" s="43">
        <f t="shared" si="15"/>
        <v>28.498000000000001</v>
      </c>
      <c r="AV13" s="141">
        <f t="shared" si="11"/>
        <v>1.0043348017621145</v>
      </c>
      <c r="AW13" s="141">
        <f t="shared" si="12"/>
        <v>1.0043348017621145</v>
      </c>
      <c r="AX13" s="141">
        <f t="shared" si="13"/>
        <v>1</v>
      </c>
    </row>
    <row r="14" spans="1:50" s="141" customFormat="1" ht="23.25">
      <c r="A14" s="142" t="s">
        <v>11</v>
      </c>
      <c r="B14" s="142">
        <v>413</v>
      </c>
      <c r="C14" s="19">
        <v>352</v>
      </c>
      <c r="D14" s="142">
        <v>201</v>
      </c>
      <c r="E14" s="142" t="s">
        <v>15</v>
      </c>
      <c r="F14" s="14" t="s">
        <v>91</v>
      </c>
      <c r="G14" s="14" t="s">
        <v>85</v>
      </c>
      <c r="H14" s="51">
        <v>2.6</v>
      </c>
      <c r="I14" s="142">
        <v>2</v>
      </c>
      <c r="J14" s="142" t="s">
        <v>87</v>
      </c>
      <c r="K14" s="143">
        <v>42266</v>
      </c>
      <c r="L14" s="46" t="s">
        <v>131</v>
      </c>
      <c r="M14" s="158">
        <v>0.32500000000000001</v>
      </c>
      <c r="N14" s="158">
        <v>0.8</v>
      </c>
      <c r="O14" s="158">
        <v>0.52500000000000002</v>
      </c>
      <c r="P14" s="158">
        <v>0.875</v>
      </c>
      <c r="Q14" s="158">
        <v>4.4742600000000001</v>
      </c>
      <c r="R14" s="158">
        <v>2.15</v>
      </c>
      <c r="S14" s="158">
        <v>0.27500000000000002</v>
      </c>
      <c r="T14" s="158">
        <v>0.1</v>
      </c>
      <c r="U14" s="158">
        <v>0</v>
      </c>
      <c r="V14" s="158">
        <v>7.1023699999999996</v>
      </c>
      <c r="W14" s="158">
        <v>0</v>
      </c>
      <c r="X14" s="158">
        <v>0</v>
      </c>
      <c r="Y14" s="201">
        <v>2.6</v>
      </c>
      <c r="Z14" s="158">
        <v>0.99827699999999997</v>
      </c>
      <c r="AA14" s="159">
        <v>101</v>
      </c>
      <c r="AB14" s="158">
        <v>194.32</v>
      </c>
      <c r="AC14" s="158">
        <f t="shared" si="0"/>
        <v>2.1775824175824172</v>
      </c>
      <c r="AD14" s="158">
        <v>0</v>
      </c>
      <c r="AE14" s="158">
        <f t="shared" si="1"/>
        <v>0</v>
      </c>
      <c r="AF14" s="158">
        <v>802.32</v>
      </c>
      <c r="AG14" s="158">
        <f t="shared" si="2"/>
        <v>8.816703296703297</v>
      </c>
      <c r="AH14" s="158">
        <v>305</v>
      </c>
      <c r="AI14" s="158">
        <f t="shared" si="3"/>
        <v>3.3516483516483517</v>
      </c>
      <c r="AJ14" s="41"/>
      <c r="AK14" s="41">
        <f t="shared" si="14"/>
        <v>97.16</v>
      </c>
      <c r="AL14" s="41">
        <f t="shared" si="4"/>
        <v>3394.248000000001</v>
      </c>
      <c r="AM14" s="41">
        <f t="shared" si="5"/>
        <v>3141.6320000000005</v>
      </c>
      <c r="AN14" s="41">
        <f>SUM(M14:P14)</f>
        <v>2.5249999999999999</v>
      </c>
      <c r="AO14" s="41">
        <f>SUM(R14:U14)</f>
        <v>2.5249999999999999</v>
      </c>
      <c r="AP14" s="42"/>
      <c r="AQ14" s="51">
        <v>2.6</v>
      </c>
      <c r="AR14" s="43">
        <f t="shared" si="8"/>
        <v>2.5249999999999999</v>
      </c>
      <c r="AS14" s="43">
        <f t="shared" si="9"/>
        <v>2.5249999999999999</v>
      </c>
      <c r="AT14" s="43">
        <f t="shared" si="15"/>
        <v>2.6</v>
      </c>
      <c r="AV14" s="141">
        <f t="shared" si="11"/>
        <v>1.0297029702970297</v>
      </c>
      <c r="AW14" s="141">
        <f t="shared" si="12"/>
        <v>1.0297029702970297</v>
      </c>
      <c r="AX14" s="141">
        <f t="shared" si="13"/>
        <v>1</v>
      </c>
    </row>
    <row r="15" spans="1:50" s="141" customFormat="1" ht="23.25">
      <c r="A15" s="142" t="s">
        <v>11</v>
      </c>
      <c r="B15" s="142">
        <v>413</v>
      </c>
      <c r="C15" s="19">
        <v>352</v>
      </c>
      <c r="D15" s="142">
        <v>202</v>
      </c>
      <c r="E15" s="142" t="s">
        <v>16</v>
      </c>
      <c r="F15" s="14">
        <v>26700</v>
      </c>
      <c r="G15" s="14">
        <v>27934</v>
      </c>
      <c r="H15" s="51">
        <v>1.234</v>
      </c>
      <c r="I15" s="142">
        <v>2</v>
      </c>
      <c r="J15" s="142" t="s">
        <v>87</v>
      </c>
      <c r="K15" s="143">
        <v>42266</v>
      </c>
      <c r="L15" s="46" t="s">
        <v>131</v>
      </c>
      <c r="M15" s="158">
        <v>0.7</v>
      </c>
      <c r="N15" s="158">
        <v>0.17499999999999999</v>
      </c>
      <c r="O15" s="158">
        <v>7.4999999999999997E-2</v>
      </c>
      <c r="P15" s="158">
        <v>0.32500000000000001</v>
      </c>
      <c r="Q15" s="158">
        <v>3.3647100000000001</v>
      </c>
      <c r="R15" s="158">
        <v>1.075</v>
      </c>
      <c r="S15" s="158">
        <v>0.2</v>
      </c>
      <c r="T15" s="158">
        <v>0</v>
      </c>
      <c r="U15" s="158">
        <v>0</v>
      </c>
      <c r="V15" s="158">
        <v>5.98651</v>
      </c>
      <c r="W15" s="158">
        <v>0</v>
      </c>
      <c r="X15" s="158">
        <v>0</v>
      </c>
      <c r="Y15" s="201">
        <v>1.234</v>
      </c>
      <c r="Z15" s="158">
        <v>1.07412</v>
      </c>
      <c r="AA15" s="159">
        <v>0</v>
      </c>
      <c r="AB15" s="158">
        <v>0</v>
      </c>
      <c r="AC15" s="158">
        <f t="shared" si="0"/>
        <v>0</v>
      </c>
      <c r="AD15" s="158">
        <v>0</v>
      </c>
      <c r="AE15" s="158">
        <f t="shared" si="1"/>
        <v>0</v>
      </c>
      <c r="AF15" s="158">
        <v>62.54</v>
      </c>
      <c r="AG15" s="158">
        <f t="shared" si="2"/>
        <v>1.4480203750868257</v>
      </c>
      <c r="AH15" s="158">
        <v>8</v>
      </c>
      <c r="AI15" s="158">
        <f t="shared" si="3"/>
        <v>0.18522806205140077</v>
      </c>
      <c r="AJ15" s="41"/>
      <c r="AK15" s="41">
        <f t="shared" si="14"/>
        <v>0</v>
      </c>
      <c r="AL15" s="41">
        <f t="shared" si="4"/>
        <v>87.046359999999993</v>
      </c>
      <c r="AM15" s="41">
        <f t="shared" si="5"/>
        <v>87.046359999999993</v>
      </c>
      <c r="AN15" s="41">
        <f>SUM(M15:P15)</f>
        <v>1.2749999999999999</v>
      </c>
      <c r="AO15" s="41">
        <f>SUM(R15:U15)</f>
        <v>1.2749999999999999</v>
      </c>
      <c r="AP15" s="42"/>
      <c r="AQ15" s="51">
        <v>1.234</v>
      </c>
      <c r="AR15" s="43">
        <f t="shared" si="8"/>
        <v>1.2749999999999999</v>
      </c>
      <c r="AS15" s="43">
        <f t="shared" si="9"/>
        <v>1.2749999999999999</v>
      </c>
      <c r="AT15" s="43">
        <f t="shared" si="15"/>
        <v>1.234</v>
      </c>
      <c r="AV15" s="141">
        <f t="shared" si="11"/>
        <v>0.96784313725490201</v>
      </c>
      <c r="AW15" s="141">
        <f t="shared" si="12"/>
        <v>0.96784313725490201</v>
      </c>
      <c r="AX15" s="141">
        <f t="shared" si="13"/>
        <v>1</v>
      </c>
    </row>
    <row r="16" spans="1:50" s="141" customFormat="1" ht="23.25">
      <c r="A16" s="142" t="s">
        <v>11</v>
      </c>
      <c r="B16" s="142">
        <v>413</v>
      </c>
      <c r="C16" s="19">
        <v>356</v>
      </c>
      <c r="D16" s="142">
        <v>100</v>
      </c>
      <c r="E16" s="142" t="s">
        <v>17</v>
      </c>
      <c r="F16" s="14">
        <v>0</v>
      </c>
      <c r="G16" s="14">
        <v>9401</v>
      </c>
      <c r="H16" s="51">
        <v>9.4009999999999998</v>
      </c>
      <c r="I16" s="142">
        <v>2</v>
      </c>
      <c r="J16" s="142" t="s">
        <v>87</v>
      </c>
      <c r="K16" s="143">
        <v>42265</v>
      </c>
      <c r="L16" s="46" t="s">
        <v>131</v>
      </c>
      <c r="M16" s="158">
        <v>5.4</v>
      </c>
      <c r="N16" s="158">
        <v>1.7</v>
      </c>
      <c r="O16" s="158">
        <v>1.575</v>
      </c>
      <c r="P16" s="158">
        <v>0.77500000000000002</v>
      </c>
      <c r="Q16" s="158">
        <v>2.69103</v>
      </c>
      <c r="R16" s="158">
        <v>5.95</v>
      </c>
      <c r="S16" s="158">
        <v>1.75</v>
      </c>
      <c r="T16" s="158">
        <v>1.375</v>
      </c>
      <c r="U16" s="158">
        <v>0.375</v>
      </c>
      <c r="V16" s="158">
        <v>9.1424800000000008</v>
      </c>
      <c r="W16" s="158">
        <v>0</v>
      </c>
      <c r="X16" s="158">
        <v>0</v>
      </c>
      <c r="Y16" s="201">
        <v>9.4009999999999998</v>
      </c>
      <c r="Z16" s="158">
        <v>1.0954600000000001</v>
      </c>
      <c r="AA16" s="159">
        <v>0</v>
      </c>
      <c r="AB16" s="158">
        <v>3.23</v>
      </c>
      <c r="AC16" s="158">
        <f t="shared" si="0"/>
        <v>4.9082924308964096E-3</v>
      </c>
      <c r="AD16" s="158">
        <v>0</v>
      </c>
      <c r="AE16" s="158">
        <f t="shared" si="1"/>
        <v>0</v>
      </c>
      <c r="AF16" s="158">
        <v>0</v>
      </c>
      <c r="AG16" s="158">
        <f t="shared" si="2"/>
        <v>0</v>
      </c>
      <c r="AH16" s="158">
        <v>0</v>
      </c>
      <c r="AI16" s="158">
        <f t="shared" si="3"/>
        <v>0</v>
      </c>
      <c r="AJ16" s="41"/>
      <c r="AK16" s="41">
        <f t="shared" si="14"/>
        <v>1.615</v>
      </c>
      <c r="AL16" s="41">
        <f t="shared" si="4"/>
        <v>15.182615</v>
      </c>
      <c r="AM16" s="41">
        <f t="shared" si="5"/>
        <v>0</v>
      </c>
      <c r="AN16" s="41">
        <f>SUM(M16:P16)</f>
        <v>9.4500000000000011</v>
      </c>
      <c r="AO16" s="41">
        <f>SUM(R16:U16)</f>
        <v>9.4499999999999993</v>
      </c>
      <c r="AP16" s="42"/>
      <c r="AQ16" s="51">
        <v>9.4009999999999998</v>
      </c>
      <c r="AR16" s="43">
        <f t="shared" si="8"/>
        <v>9.4500000000000011</v>
      </c>
      <c r="AS16" s="43">
        <f t="shared" si="9"/>
        <v>9.4499999999999993</v>
      </c>
      <c r="AT16" s="43">
        <f t="shared" si="15"/>
        <v>9.4009999999999998</v>
      </c>
      <c r="AV16" s="141">
        <f t="shared" si="11"/>
        <v>0.99481481481481471</v>
      </c>
      <c r="AW16" s="141">
        <f t="shared" si="12"/>
        <v>0.99481481481481482</v>
      </c>
      <c r="AX16" s="141">
        <f t="shared" si="13"/>
        <v>1</v>
      </c>
    </row>
    <row r="17" spans="1:50" s="141" customFormat="1" ht="23.25">
      <c r="A17" s="142" t="s">
        <v>11</v>
      </c>
      <c r="B17" s="142">
        <v>413</v>
      </c>
      <c r="C17" s="19">
        <v>3043</v>
      </c>
      <c r="D17" s="142">
        <v>100</v>
      </c>
      <c r="E17" s="142" t="s">
        <v>196</v>
      </c>
      <c r="F17" s="14" t="s">
        <v>197</v>
      </c>
      <c r="G17" s="14" t="s">
        <v>198</v>
      </c>
      <c r="H17" s="51">
        <v>18</v>
      </c>
      <c r="I17" s="142">
        <v>2</v>
      </c>
      <c r="J17" s="142" t="s">
        <v>87</v>
      </c>
      <c r="K17" s="143">
        <v>42265</v>
      </c>
      <c r="L17" s="46" t="s">
        <v>131</v>
      </c>
      <c r="M17" s="158">
        <v>10.925000000000001</v>
      </c>
      <c r="N17" s="158">
        <v>3.4750000000000001</v>
      </c>
      <c r="O17" s="158">
        <v>2.0499999999999998</v>
      </c>
      <c r="P17" s="158">
        <v>1.575</v>
      </c>
      <c r="Q17" s="158">
        <v>3.0139999999999998</v>
      </c>
      <c r="R17" s="158">
        <v>14.525</v>
      </c>
      <c r="S17" s="158">
        <v>1.95</v>
      </c>
      <c r="T17" s="158">
        <v>0.77500000000000002</v>
      </c>
      <c r="U17" s="158">
        <v>0.77500000000000002</v>
      </c>
      <c r="V17" s="158">
        <v>7.2629999999999999</v>
      </c>
      <c r="W17" s="158">
        <v>0</v>
      </c>
      <c r="X17" s="158">
        <v>0</v>
      </c>
      <c r="Y17" s="201">
        <v>18</v>
      </c>
      <c r="Z17" s="158">
        <v>1.1479999999999999</v>
      </c>
      <c r="AA17" s="159">
        <v>0</v>
      </c>
      <c r="AB17" s="158">
        <v>849.12</v>
      </c>
      <c r="AC17" s="158">
        <f t="shared" si="0"/>
        <v>0.6739047619047619</v>
      </c>
      <c r="AD17" s="158">
        <v>0</v>
      </c>
      <c r="AE17" s="158">
        <f t="shared" si="1"/>
        <v>0</v>
      </c>
      <c r="AF17" s="158">
        <v>0</v>
      </c>
      <c r="AG17" s="158">
        <f t="shared" si="2"/>
        <v>0</v>
      </c>
      <c r="AH17" s="158">
        <v>113</v>
      </c>
      <c r="AI17" s="158">
        <f t="shared" si="3"/>
        <v>0.17936507936507937</v>
      </c>
      <c r="AJ17" s="41"/>
      <c r="AK17" s="41">
        <f t="shared" si="14"/>
        <v>424.56</v>
      </c>
      <c r="AL17" s="41">
        <f t="shared" si="4"/>
        <v>9676.0799999999981</v>
      </c>
      <c r="AM17" s="41">
        <f t="shared" si="5"/>
        <v>2034</v>
      </c>
      <c r="AN17" s="41"/>
      <c r="AO17" s="41"/>
      <c r="AP17" s="42"/>
      <c r="AQ17" s="51">
        <v>18</v>
      </c>
      <c r="AR17" s="43">
        <f t="shared" si="8"/>
        <v>18.024999999999999</v>
      </c>
      <c r="AS17" s="43">
        <f t="shared" si="9"/>
        <v>18.024999999999999</v>
      </c>
      <c r="AT17" s="43">
        <f t="shared" si="15"/>
        <v>18</v>
      </c>
      <c r="AV17" s="141">
        <f t="shared" si="11"/>
        <v>0.99861303744798902</v>
      </c>
      <c r="AW17" s="141">
        <f t="shared" si="12"/>
        <v>0.99861303744798902</v>
      </c>
      <c r="AX17" s="141">
        <f t="shared" si="13"/>
        <v>1</v>
      </c>
    </row>
    <row r="18" spans="1:50" s="141" customFormat="1" ht="23.25">
      <c r="A18" s="142" t="s">
        <v>11</v>
      </c>
      <c r="B18" s="142">
        <v>413</v>
      </c>
      <c r="C18" s="19">
        <v>3056</v>
      </c>
      <c r="D18" s="142">
        <v>100</v>
      </c>
      <c r="E18" s="142" t="s">
        <v>18</v>
      </c>
      <c r="F18" s="14">
        <v>0</v>
      </c>
      <c r="G18" s="14">
        <v>23727</v>
      </c>
      <c r="H18" s="51">
        <v>23.727</v>
      </c>
      <c r="I18" s="142">
        <v>4</v>
      </c>
      <c r="J18" s="142" t="s">
        <v>506</v>
      </c>
      <c r="K18" s="143">
        <v>42265</v>
      </c>
      <c r="L18" s="46" t="s">
        <v>131</v>
      </c>
      <c r="M18" s="158">
        <v>12.95</v>
      </c>
      <c r="N18" s="158">
        <v>5.15</v>
      </c>
      <c r="O18" s="158">
        <v>2.8</v>
      </c>
      <c r="P18" s="158">
        <v>2.6749999999999998</v>
      </c>
      <c r="Q18" s="158">
        <v>2.9005399999999999</v>
      </c>
      <c r="R18" s="158">
        <v>18.524999999999999</v>
      </c>
      <c r="S18" s="158">
        <v>2.9</v>
      </c>
      <c r="T18" s="158">
        <v>1.3</v>
      </c>
      <c r="U18" s="158">
        <v>0.85</v>
      </c>
      <c r="V18" s="158">
        <v>8.3194999999999997</v>
      </c>
      <c r="W18" s="158">
        <v>0</v>
      </c>
      <c r="X18" s="158">
        <v>0</v>
      </c>
      <c r="Y18" s="201">
        <v>23.727</v>
      </c>
      <c r="Z18" s="158">
        <v>1.0664499999999999</v>
      </c>
      <c r="AA18" s="159">
        <v>10</v>
      </c>
      <c r="AB18" s="158">
        <v>111.94</v>
      </c>
      <c r="AC18" s="158">
        <f t="shared" si="0"/>
        <v>7.9439336741144811E-2</v>
      </c>
      <c r="AD18" s="158">
        <v>7</v>
      </c>
      <c r="AE18" s="158">
        <f t="shared" si="1"/>
        <v>8.4292156614826988E-3</v>
      </c>
      <c r="AF18" s="158">
        <v>0</v>
      </c>
      <c r="AG18" s="158">
        <f t="shared" si="2"/>
        <v>0</v>
      </c>
      <c r="AH18" s="158">
        <v>55</v>
      </c>
      <c r="AI18" s="158">
        <f t="shared" si="3"/>
        <v>6.6229551625935495E-2</v>
      </c>
      <c r="AJ18" s="41"/>
      <c r="AK18" s="41">
        <f t="shared" si="14"/>
        <v>55.97</v>
      </c>
      <c r="AL18" s="41">
        <f t="shared" si="4"/>
        <v>3036.3441899999998</v>
      </c>
      <c r="AM18" s="41">
        <f t="shared" si="5"/>
        <v>1708.3440000000001</v>
      </c>
      <c r="AN18" s="41">
        <f>SUM(M18:P18)</f>
        <v>23.575000000000003</v>
      </c>
      <c r="AO18" s="41">
        <f>SUM(R18:U18)</f>
        <v>23.574999999999999</v>
      </c>
      <c r="AP18" s="42"/>
      <c r="AQ18" s="51">
        <v>23.727</v>
      </c>
      <c r="AR18" s="43">
        <f t="shared" si="8"/>
        <v>23.575000000000003</v>
      </c>
      <c r="AS18" s="43">
        <f t="shared" si="9"/>
        <v>23.574999999999999</v>
      </c>
      <c r="AT18" s="43">
        <f t="shared" si="15"/>
        <v>23.727</v>
      </c>
      <c r="AV18" s="141">
        <f t="shared" si="11"/>
        <v>1.0064475079533404</v>
      </c>
      <c r="AW18" s="141">
        <f t="shared" si="12"/>
        <v>1.0064475079533404</v>
      </c>
      <c r="AX18" s="141">
        <f t="shared" si="13"/>
        <v>1</v>
      </c>
    </row>
    <row r="19" spans="1:50" s="141" customFormat="1" ht="23.25">
      <c r="A19" s="142" t="s">
        <v>11</v>
      </c>
      <c r="B19" s="142">
        <v>413</v>
      </c>
      <c r="C19" s="19">
        <v>3056</v>
      </c>
      <c r="D19" s="142">
        <v>100</v>
      </c>
      <c r="E19" s="142" t="s">
        <v>18</v>
      </c>
      <c r="F19" s="14">
        <v>23727</v>
      </c>
      <c r="G19" s="14">
        <v>0</v>
      </c>
      <c r="H19" s="51">
        <v>23.727</v>
      </c>
      <c r="I19" s="142">
        <v>4</v>
      </c>
      <c r="J19" s="142" t="s">
        <v>87</v>
      </c>
      <c r="K19" s="143">
        <v>42265</v>
      </c>
      <c r="L19" s="46" t="s">
        <v>131</v>
      </c>
      <c r="M19" s="158">
        <v>11.175000000000001</v>
      </c>
      <c r="N19" s="158">
        <v>5.5250000000000004</v>
      </c>
      <c r="O19" s="158">
        <v>3.125</v>
      </c>
      <c r="P19" s="158">
        <v>3.7749999999999999</v>
      </c>
      <c r="Q19" s="158">
        <v>3.1549999999999998</v>
      </c>
      <c r="R19" s="158">
        <v>15.3</v>
      </c>
      <c r="S19" s="158">
        <v>4.1749999999999998</v>
      </c>
      <c r="T19" s="158">
        <v>2.0499999999999998</v>
      </c>
      <c r="U19" s="158">
        <v>2.0750000000000002</v>
      </c>
      <c r="V19" s="158">
        <v>10.051</v>
      </c>
      <c r="W19" s="158">
        <v>0</v>
      </c>
      <c r="X19" s="158">
        <v>0</v>
      </c>
      <c r="Y19" s="201">
        <v>23.727</v>
      </c>
      <c r="Z19" s="158">
        <v>1.006</v>
      </c>
      <c r="AA19" s="159">
        <v>42</v>
      </c>
      <c r="AB19" s="158">
        <v>122.03</v>
      </c>
      <c r="AC19" s="158">
        <f t="shared" si="0"/>
        <v>0.12404795019537718</v>
      </c>
      <c r="AD19" s="158">
        <v>1</v>
      </c>
      <c r="AE19" s="158">
        <f t="shared" si="1"/>
        <v>1.2041736659260999E-3</v>
      </c>
      <c r="AF19" s="158">
        <v>0</v>
      </c>
      <c r="AG19" s="158">
        <f t="shared" si="2"/>
        <v>0</v>
      </c>
      <c r="AH19" s="158">
        <v>74</v>
      </c>
      <c r="AI19" s="158">
        <f t="shared" si="3"/>
        <v>8.9108851278531395E-2</v>
      </c>
      <c r="AJ19" s="41"/>
      <c r="AK19" s="41">
        <f t="shared" si="14"/>
        <v>61.015000000000001</v>
      </c>
      <c r="AL19" s="41">
        <f t="shared" si="4"/>
        <v>4223.7619049999994</v>
      </c>
      <c r="AM19" s="41">
        <f t="shared" si="5"/>
        <v>2776.0590000000002</v>
      </c>
      <c r="AN19" s="41"/>
      <c r="AO19" s="41"/>
      <c r="AP19" s="42"/>
      <c r="AQ19" s="51">
        <v>23.727</v>
      </c>
      <c r="AR19" s="43">
        <f t="shared" si="8"/>
        <v>23.6</v>
      </c>
      <c r="AS19" s="43">
        <f t="shared" si="9"/>
        <v>23.6</v>
      </c>
      <c r="AT19" s="43">
        <f t="shared" si="15"/>
        <v>23.727</v>
      </c>
      <c r="AV19" s="141">
        <f t="shared" si="11"/>
        <v>1.0053813559322033</v>
      </c>
      <c r="AW19" s="141">
        <f t="shared" si="12"/>
        <v>1.0053813559322033</v>
      </c>
      <c r="AX19" s="141">
        <f t="shared" si="13"/>
        <v>1</v>
      </c>
    </row>
    <row r="20" spans="1:50" s="141" customFormat="1" ht="23.25">
      <c r="A20" s="142" t="s">
        <v>11</v>
      </c>
      <c r="B20" s="142">
        <v>413</v>
      </c>
      <c r="C20" s="19">
        <v>3063</v>
      </c>
      <c r="D20" s="142">
        <v>100</v>
      </c>
      <c r="E20" s="142" t="s">
        <v>199</v>
      </c>
      <c r="F20" s="14">
        <v>0</v>
      </c>
      <c r="G20" s="14">
        <v>6806</v>
      </c>
      <c r="H20" s="51">
        <v>6.806</v>
      </c>
      <c r="I20" s="142">
        <v>2</v>
      </c>
      <c r="J20" s="142" t="s">
        <v>87</v>
      </c>
      <c r="K20" s="143">
        <v>42265</v>
      </c>
      <c r="L20" s="46" t="s">
        <v>131</v>
      </c>
      <c r="M20" s="158">
        <v>5.9249999999999998</v>
      </c>
      <c r="N20" s="158">
        <v>0.32500000000000001</v>
      </c>
      <c r="O20" s="158">
        <v>0.32500000000000001</v>
      </c>
      <c r="P20" s="158">
        <v>0.2</v>
      </c>
      <c r="Q20" s="158">
        <v>2.4169999999999998</v>
      </c>
      <c r="R20" s="158">
        <v>2.5</v>
      </c>
      <c r="S20" s="158">
        <v>2.5750000000000002</v>
      </c>
      <c r="T20" s="158">
        <v>1.1000000000000001</v>
      </c>
      <c r="U20" s="158">
        <v>0.6</v>
      </c>
      <c r="V20" s="158">
        <v>10.443</v>
      </c>
      <c r="W20" s="158">
        <v>0</v>
      </c>
      <c r="X20" s="158">
        <v>0</v>
      </c>
      <c r="Y20" s="201">
        <v>6.806</v>
      </c>
      <c r="Z20" s="158">
        <v>1.0389999999999999</v>
      </c>
      <c r="AA20" s="159">
        <v>0</v>
      </c>
      <c r="AB20" s="158">
        <v>0</v>
      </c>
      <c r="AC20" s="158">
        <f t="shared" si="0"/>
        <v>0</v>
      </c>
      <c r="AD20" s="158">
        <v>0</v>
      </c>
      <c r="AE20" s="158">
        <f t="shared" si="1"/>
        <v>0</v>
      </c>
      <c r="AF20" s="158">
        <v>0</v>
      </c>
      <c r="AG20" s="158">
        <f t="shared" si="2"/>
        <v>0</v>
      </c>
      <c r="AH20" s="158">
        <v>4</v>
      </c>
      <c r="AI20" s="158">
        <f t="shared" si="3"/>
        <v>1.679190630116284E-2</v>
      </c>
      <c r="AJ20" s="41"/>
      <c r="AK20" s="41">
        <f t="shared" si="14"/>
        <v>0</v>
      </c>
      <c r="AL20" s="41">
        <f t="shared" si="4"/>
        <v>27.224</v>
      </c>
      <c r="AM20" s="41">
        <f t="shared" si="5"/>
        <v>27.224</v>
      </c>
      <c r="AN20" s="41">
        <f t="shared" ref="AN20:AN26" si="16">SUM(M20:P20)</f>
        <v>6.7750000000000004</v>
      </c>
      <c r="AO20" s="41">
        <f t="shared" ref="AO20:AO26" si="17">SUM(R20:U20)</f>
        <v>6.7750000000000004</v>
      </c>
      <c r="AP20" s="42"/>
      <c r="AQ20" s="51">
        <v>6.806</v>
      </c>
      <c r="AR20" s="43">
        <f t="shared" si="8"/>
        <v>6.7750000000000004</v>
      </c>
      <c r="AS20" s="43">
        <f t="shared" si="9"/>
        <v>6.7750000000000004</v>
      </c>
      <c r="AT20" s="43">
        <f t="shared" si="15"/>
        <v>6.806</v>
      </c>
      <c r="AV20" s="141">
        <f t="shared" si="11"/>
        <v>1.0045756457564574</v>
      </c>
      <c r="AW20" s="141">
        <f t="shared" si="12"/>
        <v>1.0045756457564574</v>
      </c>
      <c r="AX20" s="141">
        <f t="shared" si="13"/>
        <v>1</v>
      </c>
    </row>
    <row r="21" spans="1:50" s="141" customFormat="1" ht="23.25">
      <c r="A21" s="142" t="s">
        <v>11</v>
      </c>
      <c r="B21" s="142">
        <v>413</v>
      </c>
      <c r="C21" s="19">
        <v>3111</v>
      </c>
      <c r="D21" s="142">
        <v>200</v>
      </c>
      <c r="E21" s="142" t="s">
        <v>19</v>
      </c>
      <c r="F21" s="14">
        <v>11556</v>
      </c>
      <c r="G21" s="14">
        <v>35485</v>
      </c>
      <c r="H21" s="51">
        <v>23.928999999999998</v>
      </c>
      <c r="I21" s="142">
        <v>2</v>
      </c>
      <c r="J21" s="142" t="s">
        <v>87</v>
      </c>
      <c r="K21" s="143">
        <v>42265</v>
      </c>
      <c r="L21" s="46" t="s">
        <v>131</v>
      </c>
      <c r="M21" s="158">
        <v>6.5</v>
      </c>
      <c r="N21" s="158">
        <v>7.85</v>
      </c>
      <c r="O21" s="158">
        <v>5.4</v>
      </c>
      <c r="P21" s="158">
        <v>4.2249999999999996</v>
      </c>
      <c r="Q21" s="158">
        <v>3.5805199999999999</v>
      </c>
      <c r="R21" s="158">
        <v>14.15</v>
      </c>
      <c r="S21" s="158">
        <v>2.7250000000000001</v>
      </c>
      <c r="T21" s="158">
        <v>3.1</v>
      </c>
      <c r="U21" s="158">
        <v>4</v>
      </c>
      <c r="V21" s="158">
        <v>10.6165</v>
      </c>
      <c r="W21" s="158">
        <v>0</v>
      </c>
      <c r="X21" s="158">
        <v>0</v>
      </c>
      <c r="Y21" s="201">
        <v>23.928999999999998</v>
      </c>
      <c r="Z21" s="158">
        <v>1.1758</v>
      </c>
      <c r="AA21" s="159">
        <v>300</v>
      </c>
      <c r="AB21" s="158">
        <v>53.45</v>
      </c>
      <c r="AC21" s="158">
        <f t="shared" si="0"/>
        <v>0.39011241589702872</v>
      </c>
      <c r="AD21" s="158">
        <v>130</v>
      </c>
      <c r="AE21" s="158">
        <f t="shared" si="1"/>
        <v>0.15522110051760266</v>
      </c>
      <c r="AF21" s="158">
        <v>0</v>
      </c>
      <c r="AG21" s="158">
        <f t="shared" si="2"/>
        <v>0</v>
      </c>
      <c r="AH21" s="158">
        <v>62</v>
      </c>
      <c r="AI21" s="158">
        <f t="shared" si="3"/>
        <v>7.4028524862241277E-2</v>
      </c>
      <c r="AJ21" s="41"/>
      <c r="AK21" s="41">
        <f t="shared" si="14"/>
        <v>26.725000000000001</v>
      </c>
      <c r="AL21" s="41">
        <f t="shared" si="4"/>
        <v>12412.570524999999</v>
      </c>
      <c r="AM21" s="41">
        <f t="shared" si="5"/>
        <v>11773.067999999999</v>
      </c>
      <c r="AN21" s="41">
        <f t="shared" si="16"/>
        <v>23.975000000000001</v>
      </c>
      <c r="AO21" s="41">
        <f t="shared" si="17"/>
        <v>23.975000000000001</v>
      </c>
      <c r="AP21" s="42"/>
      <c r="AQ21" s="51">
        <v>23.928999999999998</v>
      </c>
      <c r="AR21" s="43">
        <f t="shared" si="8"/>
        <v>23.975000000000001</v>
      </c>
      <c r="AS21" s="43">
        <f t="shared" si="9"/>
        <v>23.975000000000001</v>
      </c>
      <c r="AT21" s="43">
        <f t="shared" si="15"/>
        <v>23.928999999999998</v>
      </c>
      <c r="AV21" s="141">
        <f t="shared" si="11"/>
        <v>0.99808133472367033</v>
      </c>
      <c r="AW21" s="141">
        <f t="shared" si="12"/>
        <v>0.99808133472367033</v>
      </c>
      <c r="AX21" s="141">
        <f t="shared" si="13"/>
        <v>1</v>
      </c>
    </row>
    <row r="22" spans="1:50" s="141" customFormat="1" ht="23.25">
      <c r="A22" s="142" t="s">
        <v>11</v>
      </c>
      <c r="B22" s="142">
        <v>413</v>
      </c>
      <c r="C22" s="19">
        <v>3263</v>
      </c>
      <c r="D22" s="142">
        <v>100</v>
      </c>
      <c r="E22" s="142" t="s">
        <v>20</v>
      </c>
      <c r="F22" s="14">
        <v>25000</v>
      </c>
      <c r="G22" s="14">
        <v>30000</v>
      </c>
      <c r="H22" s="51">
        <v>5</v>
      </c>
      <c r="I22" s="142">
        <v>2</v>
      </c>
      <c r="J22" s="142" t="s">
        <v>505</v>
      </c>
      <c r="K22" s="143">
        <v>42265</v>
      </c>
      <c r="L22" s="46" t="s">
        <v>131</v>
      </c>
      <c r="M22" s="158">
        <v>3.75</v>
      </c>
      <c r="N22" s="158">
        <v>0.875</v>
      </c>
      <c r="O22" s="158">
        <v>0.375</v>
      </c>
      <c r="P22" s="158">
        <v>2.5000000000000001E-2</v>
      </c>
      <c r="Q22" s="158">
        <v>2.1698499999999998</v>
      </c>
      <c r="R22" s="158">
        <v>4.5750000000000002</v>
      </c>
      <c r="S22" s="158">
        <v>0.125</v>
      </c>
      <c r="T22" s="158">
        <v>0.17499999999999999</v>
      </c>
      <c r="U22" s="158">
        <v>0.15</v>
      </c>
      <c r="V22" s="158">
        <v>6.2643000000000004</v>
      </c>
      <c r="W22" s="158">
        <v>0</v>
      </c>
      <c r="X22" s="158">
        <v>0</v>
      </c>
      <c r="Y22" s="201">
        <v>5</v>
      </c>
      <c r="Z22" s="158">
        <v>1.0945199999999999</v>
      </c>
      <c r="AA22" s="159">
        <v>0</v>
      </c>
      <c r="AB22" s="158">
        <v>93.85</v>
      </c>
      <c r="AC22" s="158">
        <f t="shared" si="0"/>
        <v>0.26814285714285713</v>
      </c>
      <c r="AD22" s="158">
        <v>0</v>
      </c>
      <c r="AE22" s="158">
        <f t="shared" si="1"/>
        <v>0</v>
      </c>
      <c r="AF22" s="158">
        <v>0</v>
      </c>
      <c r="AG22" s="158">
        <f t="shared" si="2"/>
        <v>0</v>
      </c>
      <c r="AH22" s="158">
        <v>53</v>
      </c>
      <c r="AI22" s="158">
        <f t="shared" si="3"/>
        <v>0.30285714285714288</v>
      </c>
      <c r="AJ22" s="41"/>
      <c r="AK22" s="41">
        <f t="shared" si="14"/>
        <v>46.924999999999997</v>
      </c>
      <c r="AL22" s="41">
        <f t="shared" si="4"/>
        <v>499.625</v>
      </c>
      <c r="AM22" s="41">
        <f t="shared" si="5"/>
        <v>265</v>
      </c>
      <c r="AN22" s="41">
        <f t="shared" si="16"/>
        <v>5.0250000000000004</v>
      </c>
      <c r="AO22" s="41">
        <f t="shared" si="17"/>
        <v>5.0250000000000004</v>
      </c>
      <c r="AP22" s="42"/>
      <c r="AQ22" s="51">
        <v>5</v>
      </c>
      <c r="AR22" s="43">
        <f t="shared" si="8"/>
        <v>5.0250000000000004</v>
      </c>
      <c r="AS22" s="43">
        <f t="shared" si="9"/>
        <v>5.0250000000000004</v>
      </c>
      <c r="AT22" s="43">
        <f t="shared" si="15"/>
        <v>5</v>
      </c>
      <c r="AV22" s="141">
        <f t="shared" si="11"/>
        <v>0.99502487562189046</v>
      </c>
      <c r="AW22" s="141">
        <f t="shared" si="12"/>
        <v>0.99502487562189046</v>
      </c>
      <c r="AX22" s="141">
        <f t="shared" si="13"/>
        <v>1</v>
      </c>
    </row>
    <row r="23" spans="1:50" s="141" customFormat="1" ht="23.25">
      <c r="A23" s="142" t="s">
        <v>11</v>
      </c>
      <c r="B23" s="142">
        <v>413</v>
      </c>
      <c r="C23" s="19">
        <v>3309</v>
      </c>
      <c r="D23" s="142">
        <v>100</v>
      </c>
      <c r="E23" s="142" t="s">
        <v>21</v>
      </c>
      <c r="F23" s="14">
        <v>0</v>
      </c>
      <c r="G23" s="14">
        <v>6000</v>
      </c>
      <c r="H23" s="51">
        <v>6</v>
      </c>
      <c r="I23" s="142">
        <v>2</v>
      </c>
      <c r="J23" s="142" t="s">
        <v>506</v>
      </c>
      <c r="K23" s="143">
        <v>42263</v>
      </c>
      <c r="L23" s="46" t="s">
        <v>131</v>
      </c>
      <c r="M23" s="158">
        <v>4.6749999999999998</v>
      </c>
      <c r="N23" s="158">
        <v>0.875</v>
      </c>
      <c r="O23" s="158">
        <v>0.45</v>
      </c>
      <c r="P23" s="158">
        <v>0.1</v>
      </c>
      <c r="Q23" s="158">
        <v>2.3262100000000001</v>
      </c>
      <c r="R23" s="158">
        <v>6.1</v>
      </c>
      <c r="S23" s="158">
        <v>0</v>
      </c>
      <c r="T23" s="158">
        <v>0</v>
      </c>
      <c r="U23" s="158">
        <v>0</v>
      </c>
      <c r="V23" s="158">
        <v>4.4469500000000002</v>
      </c>
      <c r="W23" s="158">
        <v>0</v>
      </c>
      <c r="X23" s="158">
        <v>0</v>
      </c>
      <c r="Y23" s="201">
        <v>6</v>
      </c>
      <c r="Z23" s="158">
        <v>1.09537</v>
      </c>
      <c r="AA23" s="159">
        <v>30</v>
      </c>
      <c r="AB23" s="158">
        <v>0</v>
      </c>
      <c r="AC23" s="158">
        <f t="shared" si="0"/>
        <v>0.14285714285714285</v>
      </c>
      <c r="AD23" s="158">
        <v>0</v>
      </c>
      <c r="AE23" s="158">
        <f t="shared" si="1"/>
        <v>0</v>
      </c>
      <c r="AF23" s="158">
        <v>0</v>
      </c>
      <c r="AG23" s="158">
        <f t="shared" si="2"/>
        <v>0</v>
      </c>
      <c r="AH23" s="158">
        <v>0</v>
      </c>
      <c r="AI23" s="158">
        <f t="shared" si="3"/>
        <v>0</v>
      </c>
      <c r="AJ23" s="41"/>
      <c r="AK23" s="41">
        <f t="shared" si="14"/>
        <v>0</v>
      </c>
      <c r="AL23" s="41">
        <f t="shared" si="4"/>
        <v>180</v>
      </c>
      <c r="AM23" s="41">
        <f t="shared" si="5"/>
        <v>180</v>
      </c>
      <c r="AN23" s="41">
        <f t="shared" si="16"/>
        <v>6.1</v>
      </c>
      <c r="AO23" s="41">
        <f t="shared" si="17"/>
        <v>6.1</v>
      </c>
      <c r="AP23" s="42"/>
      <c r="AQ23" s="51">
        <v>6</v>
      </c>
      <c r="AR23" s="43">
        <f t="shared" si="8"/>
        <v>6.1</v>
      </c>
      <c r="AS23" s="43">
        <f t="shared" si="9"/>
        <v>6.1</v>
      </c>
      <c r="AT23" s="43">
        <f t="shared" si="15"/>
        <v>6</v>
      </c>
      <c r="AV23" s="141">
        <f t="shared" si="11"/>
        <v>0.98360655737704927</v>
      </c>
      <c r="AW23" s="141">
        <f t="shared" si="12"/>
        <v>0.98360655737704927</v>
      </c>
      <c r="AX23" s="141">
        <f t="shared" si="13"/>
        <v>1</v>
      </c>
    </row>
    <row r="24" spans="1:50" s="141" customFormat="1" ht="23.25">
      <c r="A24" s="142" t="s">
        <v>11</v>
      </c>
      <c r="B24" s="142">
        <v>413</v>
      </c>
      <c r="C24" s="19">
        <v>3412</v>
      </c>
      <c r="D24" s="142">
        <v>102</v>
      </c>
      <c r="E24" s="142" t="s">
        <v>22</v>
      </c>
      <c r="F24" s="14">
        <v>8943</v>
      </c>
      <c r="G24" s="14">
        <v>25892</v>
      </c>
      <c r="H24" s="51">
        <v>16.949000000000002</v>
      </c>
      <c r="I24" s="142">
        <v>2</v>
      </c>
      <c r="J24" s="142" t="s">
        <v>87</v>
      </c>
      <c r="K24" s="143">
        <v>42264</v>
      </c>
      <c r="L24" s="46" t="s">
        <v>131</v>
      </c>
      <c r="M24" s="158">
        <v>12.1</v>
      </c>
      <c r="N24" s="158">
        <v>2.5</v>
      </c>
      <c r="O24" s="158">
        <v>1.4750000000000001</v>
      </c>
      <c r="P24" s="158">
        <v>0.9</v>
      </c>
      <c r="Q24" s="158">
        <v>2.6693600000000002</v>
      </c>
      <c r="R24" s="158">
        <v>16</v>
      </c>
      <c r="S24" s="158">
        <v>0.625</v>
      </c>
      <c r="T24" s="158">
        <v>0.15</v>
      </c>
      <c r="U24" s="158">
        <v>0.2</v>
      </c>
      <c r="V24" s="158">
        <v>4.78064</v>
      </c>
      <c r="W24" s="158">
        <v>0</v>
      </c>
      <c r="X24" s="158">
        <v>0</v>
      </c>
      <c r="Y24" s="201">
        <v>16.949000000000002</v>
      </c>
      <c r="Z24" s="158">
        <v>1.0624499999999999</v>
      </c>
      <c r="AA24" s="159">
        <v>8</v>
      </c>
      <c r="AB24" s="158">
        <v>60.57</v>
      </c>
      <c r="AC24" s="158">
        <f t="shared" si="0"/>
        <v>6.4538152271941859E-2</v>
      </c>
      <c r="AD24" s="158">
        <v>3</v>
      </c>
      <c r="AE24" s="158">
        <f t="shared" si="1"/>
        <v>5.0571883718382032E-3</v>
      </c>
      <c r="AF24" s="158">
        <v>0</v>
      </c>
      <c r="AG24" s="158">
        <f t="shared" si="2"/>
        <v>0</v>
      </c>
      <c r="AH24" s="158">
        <v>0</v>
      </c>
      <c r="AI24" s="158">
        <f t="shared" si="3"/>
        <v>0</v>
      </c>
      <c r="AJ24" s="41"/>
      <c r="AK24" s="41">
        <f t="shared" si="14"/>
        <v>30.285</v>
      </c>
      <c r="AL24" s="41">
        <f t="shared" si="4"/>
        <v>699.739465</v>
      </c>
      <c r="AM24" s="41">
        <f t="shared" si="5"/>
        <v>186.43900000000002</v>
      </c>
      <c r="AN24" s="41">
        <f t="shared" si="16"/>
        <v>16.974999999999998</v>
      </c>
      <c r="AO24" s="41">
        <f t="shared" si="17"/>
        <v>16.974999999999998</v>
      </c>
      <c r="AP24" s="42"/>
      <c r="AQ24" s="51">
        <v>16.949000000000002</v>
      </c>
      <c r="AR24" s="43">
        <f t="shared" si="8"/>
        <v>16.974999999999998</v>
      </c>
      <c r="AS24" s="43">
        <f t="shared" si="9"/>
        <v>16.974999999999998</v>
      </c>
      <c r="AT24" s="43">
        <f t="shared" si="15"/>
        <v>16.949000000000002</v>
      </c>
      <c r="AV24" s="141">
        <f t="shared" si="11"/>
        <v>0.9984683357879236</v>
      </c>
      <c r="AW24" s="141">
        <f t="shared" si="12"/>
        <v>0.9984683357879236</v>
      </c>
      <c r="AX24" s="141">
        <f t="shared" si="13"/>
        <v>1</v>
      </c>
    </row>
    <row r="25" spans="1:50" s="141" customFormat="1" ht="23.25">
      <c r="A25" s="142" t="s">
        <v>11</v>
      </c>
      <c r="B25" s="142">
        <v>413</v>
      </c>
      <c r="C25" s="19">
        <v>3454</v>
      </c>
      <c r="D25" s="142">
        <v>400</v>
      </c>
      <c r="E25" s="142" t="s">
        <v>23</v>
      </c>
      <c r="F25" s="14">
        <v>86609</v>
      </c>
      <c r="G25" s="14">
        <v>111609</v>
      </c>
      <c r="H25" s="51">
        <v>25</v>
      </c>
      <c r="I25" s="142">
        <v>2</v>
      </c>
      <c r="J25" s="142" t="s">
        <v>87</v>
      </c>
      <c r="K25" s="143">
        <v>42264</v>
      </c>
      <c r="L25" s="46" t="s">
        <v>131</v>
      </c>
      <c r="M25" s="158">
        <v>12.2</v>
      </c>
      <c r="N25" s="158">
        <v>6.2249999999999996</v>
      </c>
      <c r="O25" s="158">
        <v>4.45</v>
      </c>
      <c r="P25" s="158">
        <v>2.2000000000000002</v>
      </c>
      <c r="Q25" s="158">
        <v>3.04311</v>
      </c>
      <c r="R25" s="158">
        <v>24.574999999999999</v>
      </c>
      <c r="S25" s="158">
        <v>0.32500000000000001</v>
      </c>
      <c r="T25" s="158">
        <v>0.1</v>
      </c>
      <c r="U25" s="158">
        <v>7.4999999999999997E-2</v>
      </c>
      <c r="V25" s="158">
        <v>4.5056200000000004</v>
      </c>
      <c r="W25" s="158">
        <v>0</v>
      </c>
      <c r="X25" s="158">
        <v>0</v>
      </c>
      <c r="Y25" s="201">
        <v>25</v>
      </c>
      <c r="Z25" s="158">
        <v>1.2276100000000001</v>
      </c>
      <c r="AA25" s="158">
        <v>485</v>
      </c>
      <c r="AB25" s="158">
        <v>666.89</v>
      </c>
      <c r="AC25" s="158">
        <f t="shared" si="0"/>
        <v>0.93536571428571424</v>
      </c>
      <c r="AD25" s="158">
        <v>1</v>
      </c>
      <c r="AE25" s="158">
        <f t="shared" si="1"/>
        <v>1.1428571428571429E-3</v>
      </c>
      <c r="AF25" s="158">
        <v>77.150000000000006</v>
      </c>
      <c r="AG25" s="158">
        <f t="shared" si="2"/>
        <v>8.8171428571428581E-2</v>
      </c>
      <c r="AH25" s="158">
        <v>2</v>
      </c>
      <c r="AI25" s="158">
        <f t="shared" si="3"/>
        <v>2.2857142857142859E-3</v>
      </c>
      <c r="AJ25" s="41"/>
      <c r="AK25" s="41">
        <f t="shared" si="14"/>
        <v>333.44499999999999</v>
      </c>
      <c r="AL25" s="41">
        <f t="shared" si="4"/>
        <v>22464.875</v>
      </c>
      <c r="AM25" s="41">
        <f t="shared" si="5"/>
        <v>14128.75</v>
      </c>
      <c r="AN25" s="41">
        <f t="shared" si="16"/>
        <v>25.074999999999996</v>
      </c>
      <c r="AO25" s="41">
        <f t="shared" si="17"/>
        <v>25.074999999999999</v>
      </c>
      <c r="AP25" s="42"/>
      <c r="AQ25" s="51">
        <v>25</v>
      </c>
      <c r="AR25" s="43">
        <f t="shared" si="8"/>
        <v>25.074999999999996</v>
      </c>
      <c r="AS25" s="43">
        <f t="shared" si="9"/>
        <v>25.074999999999999</v>
      </c>
      <c r="AT25" s="43">
        <f t="shared" si="15"/>
        <v>25</v>
      </c>
      <c r="AV25" s="141">
        <f t="shared" si="11"/>
        <v>0.99700897308075787</v>
      </c>
      <c r="AW25" s="141">
        <f t="shared" si="12"/>
        <v>0.99700897308075775</v>
      </c>
      <c r="AX25" s="141">
        <f t="shared" si="13"/>
        <v>1</v>
      </c>
    </row>
    <row r="26" spans="1:50" s="141" customFormat="1" ht="23.25">
      <c r="A26" s="142" t="s">
        <v>11</v>
      </c>
      <c r="B26" s="142">
        <v>413</v>
      </c>
      <c r="C26" s="19">
        <v>3467</v>
      </c>
      <c r="D26" s="142">
        <v>100</v>
      </c>
      <c r="E26" s="142" t="s">
        <v>24</v>
      </c>
      <c r="F26" s="14">
        <v>0</v>
      </c>
      <c r="G26" s="14">
        <v>19556</v>
      </c>
      <c r="H26" s="51">
        <v>19.556000000000001</v>
      </c>
      <c r="I26" s="142">
        <v>2</v>
      </c>
      <c r="J26" s="142" t="s">
        <v>87</v>
      </c>
      <c r="K26" s="143">
        <v>42265</v>
      </c>
      <c r="L26" s="46" t="s">
        <v>131</v>
      </c>
      <c r="M26" s="158">
        <v>5.85</v>
      </c>
      <c r="N26" s="158">
        <v>4.2249999999999996</v>
      </c>
      <c r="O26" s="158">
        <v>4.8499999999999996</v>
      </c>
      <c r="P26" s="158">
        <v>4.7249999999999996</v>
      </c>
      <c r="Q26" s="158">
        <v>3.9681299999999999</v>
      </c>
      <c r="R26" s="158">
        <v>9.625</v>
      </c>
      <c r="S26" s="158">
        <v>3.15</v>
      </c>
      <c r="T26" s="158">
        <v>2.3250000000000002</v>
      </c>
      <c r="U26" s="158">
        <v>4.55</v>
      </c>
      <c r="V26" s="158">
        <v>11.181699999999999</v>
      </c>
      <c r="W26" s="158">
        <v>0</v>
      </c>
      <c r="X26" s="158">
        <v>0</v>
      </c>
      <c r="Y26" s="201">
        <v>19.556000000000001</v>
      </c>
      <c r="Z26" s="158">
        <v>1.0802</v>
      </c>
      <c r="AA26" s="158">
        <v>0</v>
      </c>
      <c r="AB26" s="158">
        <v>100.5</v>
      </c>
      <c r="AC26" s="158">
        <f t="shared" si="0"/>
        <v>7.3415539257224674E-2</v>
      </c>
      <c r="AD26" s="158">
        <v>35</v>
      </c>
      <c r="AE26" s="158">
        <f t="shared" si="1"/>
        <v>5.1135201472693806E-2</v>
      </c>
      <c r="AF26" s="158">
        <v>0</v>
      </c>
      <c r="AG26" s="158">
        <f t="shared" si="2"/>
        <v>0</v>
      </c>
      <c r="AH26" s="158">
        <v>70</v>
      </c>
      <c r="AI26" s="158">
        <f t="shared" si="3"/>
        <v>0.10227040294538761</v>
      </c>
      <c r="AJ26" s="41"/>
      <c r="AK26" s="41">
        <f t="shared" si="14"/>
        <v>50.25</v>
      </c>
      <c r="AL26" s="41">
        <f t="shared" si="4"/>
        <v>3036.069</v>
      </c>
      <c r="AM26" s="41">
        <f t="shared" si="5"/>
        <v>2053.38</v>
      </c>
      <c r="AN26" s="41">
        <f t="shared" si="16"/>
        <v>19.649999999999999</v>
      </c>
      <c r="AO26" s="41">
        <f t="shared" si="17"/>
        <v>19.650000000000002</v>
      </c>
      <c r="AQ26" s="51">
        <v>19.556000000000001</v>
      </c>
      <c r="AR26" s="43">
        <f t="shared" si="8"/>
        <v>19.649999999999999</v>
      </c>
      <c r="AS26" s="43">
        <f t="shared" si="9"/>
        <v>19.650000000000002</v>
      </c>
      <c r="AT26" s="43">
        <f t="shared" si="15"/>
        <v>19.556000000000001</v>
      </c>
      <c r="AV26" s="141">
        <f t="shared" si="11"/>
        <v>0.99521628498727743</v>
      </c>
      <c r="AW26" s="141">
        <f t="shared" si="12"/>
        <v>0.99521628498727732</v>
      </c>
      <c r="AX26" s="141">
        <f t="shared" si="13"/>
        <v>1</v>
      </c>
    </row>
    <row r="27" spans="1:50" s="141" customFormat="1" ht="23.25">
      <c r="A27" s="142" t="s">
        <v>11</v>
      </c>
      <c r="B27" s="142">
        <v>413</v>
      </c>
      <c r="C27" s="19">
        <v>3469</v>
      </c>
      <c r="D27" s="142">
        <v>100</v>
      </c>
      <c r="E27" s="142" t="s">
        <v>487</v>
      </c>
      <c r="F27" s="14" t="s">
        <v>83</v>
      </c>
      <c r="G27" s="14" t="s">
        <v>486</v>
      </c>
      <c r="H27" s="51">
        <v>17.103000000000002</v>
      </c>
      <c r="I27" s="142">
        <v>2</v>
      </c>
      <c r="J27" s="142" t="s">
        <v>506</v>
      </c>
      <c r="K27" s="143">
        <v>42264</v>
      </c>
      <c r="L27" s="46" t="s">
        <v>131</v>
      </c>
      <c r="M27" s="158">
        <v>12.15</v>
      </c>
      <c r="N27" s="158">
        <v>3.5</v>
      </c>
      <c r="O27" s="158">
        <v>1.4</v>
      </c>
      <c r="P27" s="158">
        <v>0.52500000000000002</v>
      </c>
      <c r="Q27" s="158">
        <v>2.0989200000000001</v>
      </c>
      <c r="R27" s="158">
        <v>2.657</v>
      </c>
      <c r="S27" s="158">
        <v>0.26600000000000001</v>
      </c>
      <c r="T27" s="158">
        <v>4.8000000000000001E-2</v>
      </c>
      <c r="U27" s="158">
        <v>14.132</v>
      </c>
      <c r="V27" s="158">
        <v>4.54237</v>
      </c>
      <c r="W27" s="158">
        <v>0</v>
      </c>
      <c r="X27" s="158">
        <v>0</v>
      </c>
      <c r="Y27" s="201">
        <v>17.103000000000002</v>
      </c>
      <c r="Z27" s="158">
        <v>1.16299</v>
      </c>
      <c r="AA27" s="158">
        <v>124</v>
      </c>
      <c r="AB27" s="158">
        <v>0</v>
      </c>
      <c r="AC27" s="158">
        <f t="shared" si="0"/>
        <v>0.20714828643262251</v>
      </c>
      <c r="AD27" s="158">
        <v>0</v>
      </c>
      <c r="AE27" s="158">
        <f t="shared" si="1"/>
        <v>0</v>
      </c>
      <c r="AF27" s="158">
        <v>36.950000000000003</v>
      </c>
      <c r="AG27" s="158">
        <f t="shared" si="2"/>
        <v>6.172684825552744E-2</v>
      </c>
      <c r="AH27" s="158">
        <v>0</v>
      </c>
      <c r="AI27" s="158">
        <f t="shared" si="3"/>
        <v>0</v>
      </c>
      <c r="AJ27" s="41"/>
      <c r="AK27" s="41">
        <f t="shared" si="14"/>
        <v>0</v>
      </c>
      <c r="AL27" s="41">
        <f t="shared" si="4"/>
        <v>2752.7278500000002</v>
      </c>
      <c r="AM27" s="41">
        <f t="shared" si="5"/>
        <v>2752.7278500000002</v>
      </c>
      <c r="AN27" s="41"/>
      <c r="AO27" s="41"/>
      <c r="AQ27" s="51"/>
      <c r="AR27" s="43">
        <f t="shared" si="8"/>
        <v>17.574999999999999</v>
      </c>
      <c r="AS27" s="43">
        <f t="shared" si="9"/>
        <v>17.103000000000002</v>
      </c>
      <c r="AT27" s="43">
        <f t="shared" si="15"/>
        <v>17.103000000000002</v>
      </c>
      <c r="AV27" s="141">
        <f t="shared" si="11"/>
        <v>0.97314366998577539</v>
      </c>
      <c r="AW27" s="141">
        <f t="shared" si="12"/>
        <v>1</v>
      </c>
      <c r="AX27" s="141">
        <f t="shared" si="13"/>
        <v>1</v>
      </c>
    </row>
    <row r="28" spans="1:50" s="141" customFormat="1" ht="23.25">
      <c r="A28" s="142" t="s">
        <v>11</v>
      </c>
      <c r="B28" s="142">
        <v>413</v>
      </c>
      <c r="C28" s="19">
        <v>3470</v>
      </c>
      <c r="D28" s="142">
        <v>100</v>
      </c>
      <c r="E28" s="142" t="s">
        <v>25</v>
      </c>
      <c r="F28" s="14" t="s">
        <v>83</v>
      </c>
      <c r="G28" s="14">
        <v>15380</v>
      </c>
      <c r="H28" s="51">
        <v>15.369</v>
      </c>
      <c r="I28" s="142">
        <v>2</v>
      </c>
      <c r="J28" s="142" t="s">
        <v>506</v>
      </c>
      <c r="K28" s="143">
        <v>42265</v>
      </c>
      <c r="L28" s="46" t="s">
        <v>131</v>
      </c>
      <c r="M28" s="158">
        <v>11.03</v>
      </c>
      <c r="N28" s="158">
        <v>2.7</v>
      </c>
      <c r="O28" s="158">
        <v>1.2250000000000001</v>
      </c>
      <c r="P28" s="158">
        <v>0.4</v>
      </c>
      <c r="Q28" s="158">
        <v>2.3980899999999998</v>
      </c>
      <c r="R28" s="158">
        <v>13.625</v>
      </c>
      <c r="S28" s="158">
        <v>1.45</v>
      </c>
      <c r="T28" s="158">
        <v>0.2</v>
      </c>
      <c r="U28" s="158">
        <v>7.4999999999999997E-2</v>
      </c>
      <c r="V28" s="158">
        <v>6.1167100000000003</v>
      </c>
      <c r="W28" s="158">
        <v>0</v>
      </c>
      <c r="X28" s="158">
        <v>0</v>
      </c>
      <c r="Y28" s="201">
        <v>15.369</v>
      </c>
      <c r="Z28" s="158">
        <v>1.30298</v>
      </c>
      <c r="AA28" s="158">
        <v>32</v>
      </c>
      <c r="AB28" s="158">
        <v>34.630000000000003</v>
      </c>
      <c r="AC28" s="158">
        <f t="shared" si="0"/>
        <v>9.1678053224022379E-2</v>
      </c>
      <c r="AD28" s="158">
        <v>0</v>
      </c>
      <c r="AE28" s="158">
        <f t="shared" si="1"/>
        <v>0</v>
      </c>
      <c r="AF28" s="158">
        <v>0</v>
      </c>
      <c r="AG28" s="158">
        <f t="shared" si="2"/>
        <v>0</v>
      </c>
      <c r="AH28" s="158">
        <v>2</v>
      </c>
      <c r="AI28" s="158">
        <f t="shared" si="3"/>
        <v>3.7180595447236088E-3</v>
      </c>
      <c r="AJ28" s="41"/>
      <c r="AK28" s="41">
        <f t="shared" si="14"/>
        <v>17.315000000000001</v>
      </c>
      <c r="AL28" s="41">
        <f t="shared" si="4"/>
        <v>788.66023499999994</v>
      </c>
      <c r="AM28" s="41">
        <f t="shared" si="5"/>
        <v>522.54600000000005</v>
      </c>
      <c r="AN28" s="41">
        <f>SUM(M28:P28)</f>
        <v>15.355</v>
      </c>
      <c r="AO28" s="41">
        <f t="shared" ref="AO28:AO34" si="18">SUM(R28:U28)</f>
        <v>15.349999999999998</v>
      </c>
      <c r="AQ28" s="51">
        <v>15.38</v>
      </c>
      <c r="AR28" s="43">
        <f t="shared" si="8"/>
        <v>15.355</v>
      </c>
      <c r="AS28" s="43">
        <f t="shared" si="9"/>
        <v>15.349999999999998</v>
      </c>
      <c r="AT28" s="43">
        <f t="shared" si="15"/>
        <v>15.369</v>
      </c>
      <c r="AV28" s="141">
        <f t="shared" si="11"/>
        <v>1.0009117551286226</v>
      </c>
      <c r="AW28" s="141">
        <f t="shared" si="12"/>
        <v>1.0012377850162868</v>
      </c>
      <c r="AX28" s="141">
        <f t="shared" si="13"/>
        <v>1</v>
      </c>
    </row>
    <row r="29" spans="1:50" s="141" customFormat="1" ht="23.25">
      <c r="A29" s="142" t="s">
        <v>11</v>
      </c>
      <c r="B29" s="142">
        <v>413</v>
      </c>
      <c r="C29" s="19">
        <v>34770</v>
      </c>
      <c r="D29" s="142">
        <v>100</v>
      </c>
      <c r="E29" s="142" t="s">
        <v>26</v>
      </c>
      <c r="F29" s="14">
        <v>0</v>
      </c>
      <c r="G29" s="14">
        <v>14510</v>
      </c>
      <c r="H29" s="51">
        <v>14.51</v>
      </c>
      <c r="I29" s="142">
        <v>4</v>
      </c>
      <c r="J29" s="142" t="s">
        <v>505</v>
      </c>
      <c r="K29" s="143">
        <v>42265</v>
      </c>
      <c r="L29" s="46" t="s">
        <v>131</v>
      </c>
      <c r="M29" s="158">
        <v>12.3</v>
      </c>
      <c r="N29" s="158">
        <v>1.55</v>
      </c>
      <c r="O29" s="158">
        <v>0.67500000000000004</v>
      </c>
      <c r="P29" s="158">
        <v>0.27500000000000002</v>
      </c>
      <c r="Q29" s="158">
        <v>2.66866</v>
      </c>
      <c r="R29" s="158">
        <v>14.55</v>
      </c>
      <c r="S29" s="158">
        <v>0.25</v>
      </c>
      <c r="T29" s="158">
        <v>0</v>
      </c>
      <c r="U29" s="158">
        <v>0</v>
      </c>
      <c r="V29" s="158">
        <v>5.9361899999999999</v>
      </c>
      <c r="W29" s="158">
        <v>0</v>
      </c>
      <c r="X29" s="158">
        <v>0</v>
      </c>
      <c r="Y29" s="201">
        <v>14.51</v>
      </c>
      <c r="Z29" s="158">
        <v>1.08022</v>
      </c>
      <c r="AA29" s="159">
        <v>0</v>
      </c>
      <c r="AB29" s="158">
        <v>2.81</v>
      </c>
      <c r="AC29" s="158">
        <f t="shared" si="0"/>
        <v>2.7665649305897411E-3</v>
      </c>
      <c r="AD29" s="158">
        <v>0</v>
      </c>
      <c r="AE29" s="158">
        <f t="shared" si="1"/>
        <v>0</v>
      </c>
      <c r="AF29" s="158">
        <v>0</v>
      </c>
      <c r="AG29" s="158">
        <f t="shared" si="2"/>
        <v>0</v>
      </c>
      <c r="AH29" s="158">
        <v>0</v>
      </c>
      <c r="AI29" s="158">
        <f t="shared" si="3"/>
        <v>0</v>
      </c>
      <c r="AJ29" s="41"/>
      <c r="AK29" s="41">
        <f t="shared" si="14"/>
        <v>1.405</v>
      </c>
      <c r="AL29" s="41">
        <f t="shared" si="4"/>
        <v>20.38655</v>
      </c>
      <c r="AM29" s="41">
        <f t="shared" si="5"/>
        <v>0</v>
      </c>
      <c r="AN29" s="41">
        <f>SUM(M29:P29)</f>
        <v>14.800000000000002</v>
      </c>
      <c r="AO29" s="41">
        <f t="shared" si="18"/>
        <v>14.8</v>
      </c>
      <c r="AP29" s="42"/>
      <c r="AQ29" s="51">
        <v>14.51</v>
      </c>
      <c r="AR29" s="43">
        <f t="shared" si="8"/>
        <v>14.800000000000002</v>
      </c>
      <c r="AS29" s="43">
        <f t="shared" si="9"/>
        <v>14.8</v>
      </c>
      <c r="AT29" s="43">
        <f t="shared" si="15"/>
        <v>14.51</v>
      </c>
      <c r="AV29" s="141">
        <f t="shared" si="11"/>
        <v>0.98040540540540522</v>
      </c>
      <c r="AW29" s="141">
        <f t="shared" si="12"/>
        <v>0.98040540540540533</v>
      </c>
      <c r="AX29" s="141">
        <f t="shared" si="13"/>
        <v>1</v>
      </c>
    </row>
    <row r="30" spans="1:50" s="141" customFormat="1" ht="23.25">
      <c r="A30" s="142" t="s">
        <v>11</v>
      </c>
      <c r="B30" s="142">
        <v>413</v>
      </c>
      <c r="C30" s="19">
        <v>34770</v>
      </c>
      <c r="D30" s="142">
        <v>100</v>
      </c>
      <c r="E30" s="142" t="s">
        <v>26</v>
      </c>
      <c r="F30" s="14">
        <v>0</v>
      </c>
      <c r="G30" s="14">
        <v>14510</v>
      </c>
      <c r="H30" s="51">
        <v>14.51</v>
      </c>
      <c r="I30" s="142">
        <v>4</v>
      </c>
      <c r="J30" s="142" t="s">
        <v>82</v>
      </c>
      <c r="K30" s="143">
        <v>42265</v>
      </c>
      <c r="L30" s="46" t="s">
        <v>131</v>
      </c>
      <c r="M30" s="158">
        <v>12.2</v>
      </c>
      <c r="N30" s="158">
        <v>2.25</v>
      </c>
      <c r="O30" s="158">
        <v>0.85</v>
      </c>
      <c r="P30" s="158">
        <v>0.47499999999999998</v>
      </c>
      <c r="Q30" s="158">
        <v>2.7258200000000001</v>
      </c>
      <c r="R30" s="158">
        <v>15.625</v>
      </c>
      <c r="S30" s="158">
        <v>0.125</v>
      </c>
      <c r="T30" s="158">
        <v>2.5000000000000001E-2</v>
      </c>
      <c r="U30" s="158">
        <v>0</v>
      </c>
      <c r="V30" s="158">
        <v>4.7974199999999998</v>
      </c>
      <c r="W30" s="158">
        <v>0</v>
      </c>
      <c r="X30" s="158">
        <v>0</v>
      </c>
      <c r="Y30" s="201">
        <v>14.51</v>
      </c>
      <c r="Z30" s="158">
        <v>1.0735699999999999</v>
      </c>
      <c r="AA30" s="159">
        <v>0</v>
      </c>
      <c r="AB30" s="158">
        <v>8.01</v>
      </c>
      <c r="AC30" s="158">
        <f t="shared" si="0"/>
        <v>7.8861868662006493E-3</v>
      </c>
      <c r="AD30" s="158">
        <v>0</v>
      </c>
      <c r="AE30" s="158">
        <f t="shared" si="1"/>
        <v>0</v>
      </c>
      <c r="AF30" s="158">
        <v>0</v>
      </c>
      <c r="AG30" s="158">
        <f t="shared" si="2"/>
        <v>0</v>
      </c>
      <c r="AH30" s="158">
        <v>0</v>
      </c>
      <c r="AI30" s="158">
        <f t="shared" si="3"/>
        <v>0</v>
      </c>
      <c r="AJ30" s="41"/>
      <c r="AK30" s="41">
        <f t="shared" si="14"/>
        <v>4.0049999999999999</v>
      </c>
      <c r="AL30" s="41">
        <f t="shared" si="4"/>
        <v>58.112549999999999</v>
      </c>
      <c r="AM30" s="41">
        <f t="shared" si="5"/>
        <v>0</v>
      </c>
      <c r="AN30" s="41">
        <f>SUM(M30:P30)</f>
        <v>15.774999999999999</v>
      </c>
      <c r="AO30" s="41">
        <f t="shared" si="18"/>
        <v>15.775</v>
      </c>
      <c r="AP30" s="42"/>
      <c r="AQ30" s="51">
        <v>14.51</v>
      </c>
      <c r="AR30" s="43">
        <f t="shared" si="8"/>
        <v>15.774999999999999</v>
      </c>
      <c r="AS30" s="43">
        <f t="shared" si="9"/>
        <v>15.775</v>
      </c>
      <c r="AT30" s="43">
        <f t="shared" si="15"/>
        <v>14.51</v>
      </c>
      <c r="AV30" s="141">
        <f t="shared" si="11"/>
        <v>0.91980982567353409</v>
      </c>
      <c r="AW30" s="141">
        <f t="shared" si="12"/>
        <v>0.91980982567353409</v>
      </c>
      <c r="AX30" s="141">
        <f t="shared" si="13"/>
        <v>1</v>
      </c>
    </row>
    <row r="31" spans="1:50" s="141" customFormat="1" ht="23.25">
      <c r="A31" s="142" t="s">
        <v>11</v>
      </c>
      <c r="B31" s="142">
        <v>413</v>
      </c>
      <c r="C31" s="19">
        <v>3501</v>
      </c>
      <c r="D31" s="142">
        <v>200</v>
      </c>
      <c r="E31" s="142" t="s">
        <v>27</v>
      </c>
      <c r="F31" s="14" t="s">
        <v>93</v>
      </c>
      <c r="G31" s="14" t="s">
        <v>94</v>
      </c>
      <c r="H31" s="51">
        <v>7.26</v>
      </c>
      <c r="I31" s="142">
        <v>2</v>
      </c>
      <c r="J31" s="142" t="s">
        <v>506</v>
      </c>
      <c r="K31" s="143">
        <v>42264</v>
      </c>
      <c r="L31" s="46" t="s">
        <v>131</v>
      </c>
      <c r="M31" s="158">
        <v>5.25</v>
      </c>
      <c r="N31" s="158">
        <v>0.22500000000000001</v>
      </c>
      <c r="O31" s="158">
        <v>0.55000000000000004</v>
      </c>
      <c r="P31" s="158">
        <v>0.47499999999999998</v>
      </c>
      <c r="Q31" s="158">
        <v>2.0923799999999999</v>
      </c>
      <c r="R31" s="158">
        <v>6.375</v>
      </c>
      <c r="S31" s="158">
        <v>0.1</v>
      </c>
      <c r="T31" s="158">
        <v>0</v>
      </c>
      <c r="U31" s="158">
        <v>2.5000000000000001E-2</v>
      </c>
      <c r="V31" s="158">
        <v>3.5714100000000002</v>
      </c>
      <c r="W31" s="158">
        <v>0</v>
      </c>
      <c r="X31" s="158">
        <v>0</v>
      </c>
      <c r="Y31" s="201">
        <v>7.26</v>
      </c>
      <c r="Z31" s="158">
        <v>1.31307</v>
      </c>
      <c r="AA31" s="159">
        <v>0</v>
      </c>
      <c r="AB31" s="158">
        <v>0</v>
      </c>
      <c r="AC31" s="158">
        <f t="shared" si="0"/>
        <v>0</v>
      </c>
      <c r="AD31" s="158">
        <v>0</v>
      </c>
      <c r="AE31" s="158">
        <f t="shared" si="1"/>
        <v>0</v>
      </c>
      <c r="AF31" s="158">
        <v>38.1</v>
      </c>
      <c r="AG31" s="158">
        <f t="shared" si="2"/>
        <v>0.14994096812278632</v>
      </c>
      <c r="AH31" s="158">
        <v>0</v>
      </c>
      <c r="AI31" s="158">
        <f t="shared" si="3"/>
        <v>0</v>
      </c>
      <c r="AJ31" s="41"/>
      <c r="AK31" s="41">
        <f t="shared" si="14"/>
        <v>0</v>
      </c>
      <c r="AL31" s="41">
        <f t="shared" si="4"/>
        <v>276.60599999999999</v>
      </c>
      <c r="AM31" s="41">
        <f t="shared" si="5"/>
        <v>276.60599999999999</v>
      </c>
      <c r="AN31" s="41">
        <f>SUM(M31:P31)</f>
        <v>6.4999999999999991</v>
      </c>
      <c r="AO31" s="41">
        <f t="shared" si="18"/>
        <v>6.5</v>
      </c>
      <c r="AQ31" s="51">
        <v>6.26</v>
      </c>
      <c r="AR31" s="43">
        <f t="shared" si="8"/>
        <v>6.4999999999999991</v>
      </c>
      <c r="AS31" s="43">
        <f t="shared" si="9"/>
        <v>6.5</v>
      </c>
      <c r="AT31" s="43">
        <f t="shared" si="15"/>
        <v>7.26</v>
      </c>
      <c r="AV31" s="141">
        <f t="shared" si="11"/>
        <v>1.1169230769230771</v>
      </c>
      <c r="AW31" s="141">
        <f t="shared" si="12"/>
        <v>1.1169230769230769</v>
      </c>
      <c r="AX31" s="141">
        <f t="shared" si="13"/>
        <v>1</v>
      </c>
    </row>
    <row r="32" spans="1:50" s="141" customFormat="1" ht="23.25" customHeight="1">
      <c r="A32" s="142" t="s">
        <v>11</v>
      </c>
      <c r="B32" s="142">
        <v>413</v>
      </c>
      <c r="C32" s="19">
        <v>3567</v>
      </c>
      <c r="D32" s="142">
        <v>100</v>
      </c>
      <c r="E32" s="142" t="s">
        <v>28</v>
      </c>
      <c r="F32" s="14">
        <v>0</v>
      </c>
      <c r="G32" s="14">
        <v>2583</v>
      </c>
      <c r="H32" s="51">
        <v>2.5830000000000002</v>
      </c>
      <c r="I32" s="142">
        <v>2</v>
      </c>
      <c r="J32" s="142" t="s">
        <v>506</v>
      </c>
      <c r="K32" s="143">
        <v>42265</v>
      </c>
      <c r="L32" s="46" t="s">
        <v>131</v>
      </c>
      <c r="M32" s="158">
        <v>0.52500000000000002</v>
      </c>
      <c r="N32" s="158">
        <v>1.2749999999999999</v>
      </c>
      <c r="O32" s="158">
        <v>0.65</v>
      </c>
      <c r="P32" s="158">
        <v>0.17499999999999999</v>
      </c>
      <c r="Q32" s="158">
        <v>3.1735799999999998</v>
      </c>
      <c r="R32" s="158">
        <v>2.625</v>
      </c>
      <c r="S32" s="158">
        <v>0</v>
      </c>
      <c r="T32" s="158">
        <v>0</v>
      </c>
      <c r="U32" s="158">
        <v>0</v>
      </c>
      <c r="V32" s="158">
        <v>4.4235199999999999</v>
      </c>
      <c r="W32" s="158">
        <v>0</v>
      </c>
      <c r="X32" s="158">
        <v>0</v>
      </c>
      <c r="Y32" s="201">
        <v>2.5830000000000002</v>
      </c>
      <c r="Z32" s="158">
        <v>1.05287</v>
      </c>
      <c r="AA32" s="159">
        <v>0</v>
      </c>
      <c r="AB32" s="158">
        <v>0</v>
      </c>
      <c r="AC32" s="158">
        <f t="shared" si="0"/>
        <v>0</v>
      </c>
      <c r="AD32" s="158">
        <v>0</v>
      </c>
      <c r="AE32" s="158">
        <f t="shared" si="1"/>
        <v>0</v>
      </c>
      <c r="AF32" s="158">
        <v>0</v>
      </c>
      <c r="AG32" s="158">
        <f t="shared" si="2"/>
        <v>0</v>
      </c>
      <c r="AH32" s="158">
        <v>0</v>
      </c>
      <c r="AI32" s="158">
        <f t="shared" si="3"/>
        <v>0</v>
      </c>
      <c r="AJ32" s="41"/>
      <c r="AK32" s="41">
        <f t="shared" si="14"/>
        <v>0</v>
      </c>
      <c r="AL32" s="41">
        <f t="shared" si="4"/>
        <v>0</v>
      </c>
      <c r="AM32" s="41">
        <f t="shared" si="5"/>
        <v>0</v>
      </c>
      <c r="AN32" s="41">
        <f>SUM(M32:P32)</f>
        <v>2.6249999999999996</v>
      </c>
      <c r="AO32" s="41">
        <f t="shared" si="18"/>
        <v>2.625</v>
      </c>
      <c r="AQ32" s="51">
        <v>2.5830000000000002</v>
      </c>
      <c r="AR32" s="43">
        <f t="shared" si="8"/>
        <v>2.6249999999999996</v>
      </c>
      <c r="AS32" s="43">
        <f t="shared" si="9"/>
        <v>2.625</v>
      </c>
      <c r="AT32" s="43">
        <f t="shared" si="15"/>
        <v>2.5830000000000002</v>
      </c>
      <c r="AV32" s="141">
        <f t="shared" si="11"/>
        <v>0.98400000000000021</v>
      </c>
      <c r="AW32" s="141">
        <f t="shared" si="12"/>
        <v>0.9840000000000001</v>
      </c>
      <c r="AX32" s="141">
        <f t="shared" si="13"/>
        <v>1</v>
      </c>
    </row>
    <row r="33" spans="1:50" s="141" customFormat="1" ht="23.25">
      <c r="A33" s="142" t="s">
        <v>11</v>
      </c>
      <c r="B33" s="142">
        <v>413</v>
      </c>
      <c r="C33" s="19">
        <v>3567</v>
      </c>
      <c r="D33" s="142">
        <v>100</v>
      </c>
      <c r="E33" s="142" t="s">
        <v>28</v>
      </c>
      <c r="F33" s="14">
        <v>0</v>
      </c>
      <c r="G33" s="14">
        <v>2583</v>
      </c>
      <c r="H33" s="51">
        <v>2.5830000000000002</v>
      </c>
      <c r="I33" s="142">
        <v>2</v>
      </c>
      <c r="J33" s="142" t="s">
        <v>506</v>
      </c>
      <c r="K33" s="143">
        <v>42265</v>
      </c>
      <c r="L33" s="46" t="s">
        <v>131</v>
      </c>
      <c r="M33" s="158">
        <v>0.52500000000000002</v>
      </c>
      <c r="N33" s="158">
        <v>1.2749999999999999</v>
      </c>
      <c r="O33" s="158">
        <v>0.65</v>
      </c>
      <c r="P33" s="158">
        <v>0.17499999999999999</v>
      </c>
      <c r="Q33" s="158">
        <v>3.27</v>
      </c>
      <c r="R33" s="158">
        <v>2.625</v>
      </c>
      <c r="S33" s="158">
        <v>0</v>
      </c>
      <c r="T33" s="158">
        <v>0</v>
      </c>
      <c r="U33" s="158">
        <v>0</v>
      </c>
      <c r="V33" s="158">
        <v>4.91</v>
      </c>
      <c r="W33" s="158">
        <v>0</v>
      </c>
      <c r="X33" s="158">
        <v>0</v>
      </c>
      <c r="Y33" s="201">
        <v>2.5830000000000002</v>
      </c>
      <c r="Z33" s="158">
        <v>1.0900000000000001</v>
      </c>
      <c r="AA33" s="159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f t="shared" si="2"/>
        <v>0</v>
      </c>
      <c r="AH33" s="158">
        <v>0</v>
      </c>
      <c r="AI33" s="158">
        <v>0</v>
      </c>
      <c r="AJ33" s="41"/>
      <c r="AK33" s="41">
        <f t="shared" si="14"/>
        <v>0</v>
      </c>
      <c r="AL33" s="41">
        <f t="shared" si="4"/>
        <v>0</v>
      </c>
      <c r="AM33" s="41">
        <f t="shared" si="5"/>
        <v>0</v>
      </c>
      <c r="AN33" s="41">
        <f>SUM(M33:V33)</f>
        <v>13.43</v>
      </c>
      <c r="AO33" s="41">
        <f t="shared" si="18"/>
        <v>2.625</v>
      </c>
      <c r="AQ33" s="51"/>
      <c r="AR33" s="43">
        <f t="shared" si="8"/>
        <v>2.6249999999999996</v>
      </c>
      <c r="AS33" s="43">
        <f t="shared" si="9"/>
        <v>2.625</v>
      </c>
      <c r="AT33" s="43">
        <f t="shared" si="15"/>
        <v>2.5830000000000002</v>
      </c>
      <c r="AV33" s="141">
        <f t="shared" si="11"/>
        <v>0.98400000000000021</v>
      </c>
      <c r="AW33" s="141">
        <f t="shared" si="12"/>
        <v>0.9840000000000001</v>
      </c>
      <c r="AX33" s="141">
        <f t="shared" si="13"/>
        <v>1</v>
      </c>
    </row>
    <row r="34" spans="1:50" s="141" customFormat="1" ht="23.25">
      <c r="A34" s="142" t="s">
        <v>11</v>
      </c>
      <c r="B34" s="142">
        <v>413</v>
      </c>
      <c r="C34" s="19">
        <v>3901</v>
      </c>
      <c r="D34" s="142">
        <v>400</v>
      </c>
      <c r="E34" s="142" t="s">
        <v>29</v>
      </c>
      <c r="F34" s="14" t="s">
        <v>83</v>
      </c>
      <c r="G34" s="14" t="s">
        <v>92</v>
      </c>
      <c r="H34" s="51">
        <v>3.19</v>
      </c>
      <c r="I34" s="142">
        <v>4</v>
      </c>
      <c r="J34" s="142" t="s">
        <v>506</v>
      </c>
      <c r="K34" s="143">
        <v>42263</v>
      </c>
      <c r="L34" s="46" t="s">
        <v>131</v>
      </c>
      <c r="M34" s="158">
        <v>1.8</v>
      </c>
      <c r="N34" s="158">
        <v>0.7</v>
      </c>
      <c r="O34" s="158">
        <v>0.52500000000000002</v>
      </c>
      <c r="P34" s="158">
        <v>0.22500000000000001</v>
      </c>
      <c r="Q34" s="158">
        <v>2.5668199999999999</v>
      </c>
      <c r="R34" s="158">
        <v>2.75</v>
      </c>
      <c r="S34" s="158">
        <v>0.45</v>
      </c>
      <c r="T34" s="158">
        <v>0.05</v>
      </c>
      <c r="U34" s="158">
        <v>0</v>
      </c>
      <c r="V34" s="158">
        <v>5.7659900000000004</v>
      </c>
      <c r="W34" s="158">
        <v>0</v>
      </c>
      <c r="X34" s="158">
        <v>0</v>
      </c>
      <c r="Y34" s="201">
        <v>3.19</v>
      </c>
      <c r="Z34" s="158">
        <v>1.50911</v>
      </c>
      <c r="AA34" s="159">
        <v>0</v>
      </c>
      <c r="AB34" s="158">
        <v>0</v>
      </c>
      <c r="AC34" s="158">
        <f>(AA34+AB34*0.5)/(3.5*H34*1000)*100</f>
        <v>0</v>
      </c>
      <c r="AD34" s="158">
        <v>0</v>
      </c>
      <c r="AE34" s="158">
        <f>AD34/(3.5*H34*1000)*100</f>
        <v>0</v>
      </c>
      <c r="AF34" s="158">
        <v>0</v>
      </c>
      <c r="AG34" s="158">
        <f t="shared" si="2"/>
        <v>0</v>
      </c>
      <c r="AH34" s="158">
        <v>1</v>
      </c>
      <c r="AI34" s="158">
        <f>AH34/(3.5*H34*1000)*100</f>
        <v>8.9565606806986109E-3</v>
      </c>
      <c r="AJ34" s="41"/>
      <c r="AK34" s="41">
        <f t="shared" si="14"/>
        <v>0</v>
      </c>
      <c r="AL34" s="41">
        <f t="shared" si="4"/>
        <v>3.19</v>
      </c>
      <c r="AM34" s="41">
        <f t="shared" si="5"/>
        <v>3.19</v>
      </c>
      <c r="AN34" s="41">
        <f>SUM(M34:P34)</f>
        <v>3.25</v>
      </c>
      <c r="AO34" s="41">
        <f t="shared" si="18"/>
        <v>3.25</v>
      </c>
      <c r="AQ34" s="51">
        <v>3.19</v>
      </c>
      <c r="AR34" s="43">
        <f t="shared" si="8"/>
        <v>3.25</v>
      </c>
      <c r="AS34" s="43">
        <f t="shared" si="9"/>
        <v>3.25</v>
      </c>
      <c r="AT34" s="43">
        <f t="shared" si="15"/>
        <v>3.19</v>
      </c>
      <c r="AV34" s="141">
        <f t="shared" si="11"/>
        <v>0.98153846153846147</v>
      </c>
      <c r="AW34" s="141">
        <f t="shared" si="12"/>
        <v>0.98153846153846147</v>
      </c>
      <c r="AX34" s="141">
        <f t="shared" si="13"/>
        <v>1</v>
      </c>
    </row>
    <row r="35" spans="1:50" s="141" customFormat="1" ht="23.25">
      <c r="A35" s="50"/>
      <c r="B35" s="50"/>
      <c r="C35" s="50"/>
      <c r="D35" s="50"/>
      <c r="E35" s="213"/>
      <c r="F35" s="294" t="s">
        <v>122</v>
      </c>
      <c r="G35" s="294"/>
      <c r="H35" s="263">
        <v>358.529</v>
      </c>
      <c r="I35" s="264"/>
      <c r="J35" s="264"/>
      <c r="K35" s="284"/>
      <c r="L35" s="284"/>
      <c r="M35" s="265">
        <f>SUM(M4:M34)</f>
        <v>200.155</v>
      </c>
      <c r="N35" s="265">
        <f>SUM(N4:N34)</f>
        <v>77.000000000000014</v>
      </c>
      <c r="O35" s="265">
        <f>SUM(O4:O34)</f>
        <v>48.174999999999997</v>
      </c>
      <c r="P35" s="265">
        <f>SUM(P4:P34)</f>
        <v>35.249999999999986</v>
      </c>
      <c r="Q35" s="265" t="s">
        <v>123</v>
      </c>
      <c r="R35" s="265">
        <f t="shared" ref="R35:U35" si="19">SUM(R4:R34)</f>
        <v>262.30700000000002</v>
      </c>
      <c r="S35" s="265">
        <f t="shared" si="19"/>
        <v>40.766000000000005</v>
      </c>
      <c r="T35" s="265">
        <f t="shared" si="19"/>
        <v>23.398</v>
      </c>
      <c r="U35" s="265">
        <f t="shared" si="19"/>
        <v>33.631999999999998</v>
      </c>
      <c r="V35" s="265" t="s">
        <v>123</v>
      </c>
      <c r="W35" s="265">
        <f>SUM(W4:W34)</f>
        <v>0</v>
      </c>
      <c r="X35" s="265">
        <f>SUM(X4:X34)</f>
        <v>0</v>
      </c>
      <c r="Y35" s="265">
        <f>SUM(Y4:Y34)</f>
        <v>358.911</v>
      </c>
      <c r="Z35" s="265" t="s">
        <v>123</v>
      </c>
      <c r="AA35" s="265">
        <f>SUM(AA4:AA34)</f>
        <v>2897</v>
      </c>
      <c r="AB35" s="265">
        <f>SUM(AB4:AB34)</f>
        <v>2608.0500000000002</v>
      </c>
      <c r="AC35" s="265" t="s">
        <v>123</v>
      </c>
      <c r="AD35" s="265">
        <f>SUM(AD4:AD34)</f>
        <v>820</v>
      </c>
      <c r="AE35" s="265" t="s">
        <v>123</v>
      </c>
      <c r="AF35" s="265">
        <f>SUM(AF4:AF34)</f>
        <v>1263.8800000000001</v>
      </c>
      <c r="AG35" s="265" t="s">
        <v>123</v>
      </c>
      <c r="AH35" s="265">
        <f>SUM(AH4:AH34)</f>
        <v>925</v>
      </c>
      <c r="AI35" s="265" t="s">
        <v>123</v>
      </c>
      <c r="AJ35" s="193">
        <f>(AA35+(AB35*0.5)+AD35+AF35+AH35)/H35</f>
        <v>20.109684293320765</v>
      </c>
      <c r="AL35" s="41">
        <f>SUM(AL4:AL34)/H35</f>
        <v>276.35923176367885</v>
      </c>
      <c r="AM35" s="41">
        <f>SUM(AM4:AM34)/H35</f>
        <v>211.10581927821738</v>
      </c>
      <c r="AN35" s="33">
        <f>SUM(AN6:AN34)</f>
        <v>261.48500000000001</v>
      </c>
      <c r="AO35" s="33">
        <f>SUM(AO6:AO34)</f>
        <v>250.67500000000001</v>
      </c>
      <c r="AQ35" s="146">
        <f>SUM(AQ4:AQ34)</f>
        <v>338.23599999999999</v>
      </c>
      <c r="AS35" s="146">
        <f>SUM(AS4:AS34)</f>
        <v>360.10300000000001</v>
      </c>
    </row>
    <row r="36" spans="1:50" ht="23.25">
      <c r="A36" s="16"/>
      <c r="B36" s="16"/>
      <c r="C36" s="16"/>
      <c r="D36" s="16"/>
      <c r="E36" s="270"/>
      <c r="F36" s="315" t="s">
        <v>124</v>
      </c>
      <c r="G36" s="315"/>
      <c r="H36" s="268"/>
      <c r="I36" s="268"/>
      <c r="J36" s="268"/>
      <c r="K36" s="284"/>
      <c r="L36" s="284"/>
      <c r="M36" s="265" t="s">
        <v>123</v>
      </c>
      <c r="N36" s="265" t="s">
        <v>123</v>
      </c>
      <c r="O36" s="265" t="s">
        <v>123</v>
      </c>
      <c r="P36" s="265" t="s">
        <v>123</v>
      </c>
      <c r="Q36" s="265">
        <f>SUMPRODUCT(Q4:Q34,H4:H34)/H35</f>
        <v>2.9757923676466898</v>
      </c>
      <c r="R36" s="265" t="s">
        <v>123</v>
      </c>
      <c r="S36" s="265" t="s">
        <v>123</v>
      </c>
      <c r="T36" s="265" t="s">
        <v>123</v>
      </c>
      <c r="U36" s="265" t="s">
        <v>123</v>
      </c>
      <c r="V36" s="286">
        <v>7.4</v>
      </c>
      <c r="W36" s="265" t="s">
        <v>123</v>
      </c>
      <c r="X36" s="265" t="s">
        <v>123</v>
      </c>
      <c r="Y36" s="265" t="s">
        <v>123</v>
      </c>
      <c r="Z36" s="269">
        <f>SUMPRODUCT(Z4:Z34,H4:H34)/H35</f>
        <v>1.1287125868423471</v>
      </c>
      <c r="AA36" s="269" t="s">
        <v>123</v>
      </c>
      <c r="AB36" s="269" t="s">
        <v>123</v>
      </c>
      <c r="AC36" s="269">
        <f>SUMPRODUCT(AC4:AC34,H4:H34)/H35</f>
        <v>0.33478264161137794</v>
      </c>
      <c r="AD36" s="269" t="s">
        <v>123</v>
      </c>
      <c r="AE36" s="269">
        <f>SUMPRODUCT(AE4:AE34,H4:H34)/H35</f>
        <v>6.5346377639107084E-2</v>
      </c>
      <c r="AF36" s="269" t="s">
        <v>123</v>
      </c>
      <c r="AG36" s="269">
        <f>SUMPRODUCT(AG4:AG34,H4:H34)/H35</f>
        <v>0.10071948752501791</v>
      </c>
      <c r="AH36" s="269" t="s">
        <v>123</v>
      </c>
      <c r="AI36" s="269">
        <f>SUMPRODUCT(AO4:AO34,H4:H34)/H35</f>
        <v>11.380590482220406</v>
      </c>
      <c r="AK36" s="125"/>
      <c r="AL36" s="125"/>
      <c r="AN36" s="1">
        <f>((AN35-H35)/H35)*100</f>
        <v>-27.067266525162538</v>
      </c>
      <c r="AO36" s="1">
        <f>((AO35-H35)/H35)*100</f>
        <v>-30.082364327571824</v>
      </c>
    </row>
    <row r="37" spans="1:50" ht="15">
      <c r="AF37" s="34"/>
    </row>
    <row r="41" spans="1:50" ht="23.25">
      <c r="A41" s="314" t="s">
        <v>492</v>
      </c>
      <c r="B41" s="314"/>
      <c r="C41" s="314"/>
      <c r="D41" s="314"/>
      <c r="E41" s="314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144"/>
      <c r="AI41" s="144"/>
      <c r="AJ41" s="71"/>
      <c r="AK41" s="71"/>
      <c r="AL41" s="71"/>
      <c r="AM41" s="71"/>
      <c r="AN41" s="71"/>
      <c r="AO41" s="71"/>
      <c r="AP41" s="71"/>
      <c r="AQ41" s="71"/>
      <c r="AR41" s="56"/>
      <c r="AS41" s="56"/>
      <c r="AT41" s="56"/>
    </row>
    <row r="42" spans="1:50" ht="69.75" customHeight="1">
      <c r="A42" s="299" t="s">
        <v>292</v>
      </c>
      <c r="B42" s="299" t="s">
        <v>0</v>
      </c>
      <c r="C42" s="305" t="s">
        <v>1</v>
      </c>
      <c r="D42" s="306" t="s">
        <v>2</v>
      </c>
      <c r="E42" s="299" t="s">
        <v>3</v>
      </c>
      <c r="F42" s="299" t="s">
        <v>512</v>
      </c>
      <c r="G42" s="299" t="s">
        <v>513</v>
      </c>
      <c r="H42" s="309" t="s">
        <v>514</v>
      </c>
      <c r="I42" s="299" t="s">
        <v>4</v>
      </c>
      <c r="J42" s="299" t="s">
        <v>5</v>
      </c>
      <c r="K42" s="313" t="s">
        <v>6</v>
      </c>
      <c r="L42" s="299" t="s">
        <v>7</v>
      </c>
      <c r="M42" s="300" t="s">
        <v>515</v>
      </c>
      <c r="N42" s="300"/>
      <c r="O42" s="300"/>
      <c r="P42" s="300"/>
      <c r="Q42" s="301" t="s">
        <v>516</v>
      </c>
      <c r="R42" s="302" t="s">
        <v>519</v>
      </c>
      <c r="S42" s="303"/>
      <c r="T42" s="304"/>
      <c r="U42" s="301" t="s">
        <v>520</v>
      </c>
      <c r="V42" s="297" t="s">
        <v>293</v>
      </c>
      <c r="W42" s="297" t="s">
        <v>541</v>
      </c>
      <c r="X42" s="297" t="s">
        <v>542</v>
      </c>
      <c r="Y42" s="297" t="s">
        <v>294</v>
      </c>
      <c r="Z42" s="297" t="s">
        <v>295</v>
      </c>
      <c r="AA42" s="297" t="s">
        <v>543</v>
      </c>
      <c r="AB42" s="297" t="s">
        <v>527</v>
      </c>
      <c r="AC42" s="233" t="s">
        <v>319</v>
      </c>
      <c r="AD42" s="77"/>
      <c r="AE42" s="77"/>
      <c r="AF42" s="77"/>
      <c r="AG42" s="71"/>
      <c r="AH42" s="71"/>
      <c r="AI42" s="71"/>
      <c r="AJ42" s="71"/>
      <c r="AK42" s="144"/>
      <c r="AL42" s="144"/>
      <c r="AM42" s="71"/>
      <c r="AN42" s="71"/>
      <c r="AO42" s="71"/>
      <c r="AP42" s="71"/>
      <c r="AQ42" s="71"/>
      <c r="AR42" s="71"/>
      <c r="AS42" s="71"/>
      <c r="AT42" s="71"/>
      <c r="AU42" s="56"/>
      <c r="AV42" s="56"/>
      <c r="AW42" s="56"/>
    </row>
    <row r="43" spans="1:50" ht="23.25">
      <c r="A43" s="299"/>
      <c r="B43" s="299"/>
      <c r="C43" s="305"/>
      <c r="D43" s="306"/>
      <c r="E43" s="299"/>
      <c r="F43" s="299"/>
      <c r="G43" s="299"/>
      <c r="H43" s="309"/>
      <c r="I43" s="299"/>
      <c r="J43" s="299"/>
      <c r="K43" s="313"/>
      <c r="L43" s="299"/>
      <c r="M43" s="231" t="s">
        <v>530</v>
      </c>
      <c r="N43" s="232" t="s">
        <v>531</v>
      </c>
      <c r="O43" s="232" t="s">
        <v>532</v>
      </c>
      <c r="P43" s="231" t="s">
        <v>533</v>
      </c>
      <c r="Q43" s="301"/>
      <c r="R43" s="231" t="s">
        <v>538</v>
      </c>
      <c r="S43" s="232" t="s">
        <v>539</v>
      </c>
      <c r="T43" s="231" t="s">
        <v>540</v>
      </c>
      <c r="U43" s="301"/>
      <c r="V43" s="298"/>
      <c r="W43" s="298"/>
      <c r="X43" s="298"/>
      <c r="Y43" s="298"/>
      <c r="Z43" s="298"/>
      <c r="AA43" s="298"/>
      <c r="AB43" s="298"/>
      <c r="AC43" s="234" t="s">
        <v>544</v>
      </c>
      <c r="AD43" s="78"/>
      <c r="AE43" s="78"/>
      <c r="AF43" s="78"/>
      <c r="AG43" s="71"/>
      <c r="AH43" s="71"/>
      <c r="AI43" s="71"/>
      <c r="AJ43" s="71"/>
      <c r="AK43" s="144"/>
      <c r="AL43" s="144"/>
      <c r="AM43" s="71"/>
      <c r="AN43" s="71"/>
      <c r="AO43" s="71"/>
      <c r="AP43" s="71"/>
      <c r="AQ43" s="71"/>
      <c r="AR43" s="71"/>
      <c r="AS43" s="71"/>
      <c r="AT43" s="71"/>
      <c r="AU43" s="56"/>
      <c r="AV43" s="56"/>
      <c r="AW43" s="56"/>
    </row>
    <row r="44" spans="1:50" ht="23.25">
      <c r="A44" s="69" t="s">
        <v>11</v>
      </c>
      <c r="B44" s="74">
        <v>413</v>
      </c>
      <c r="C44" s="74">
        <v>1</v>
      </c>
      <c r="D44" s="74">
        <v>300</v>
      </c>
      <c r="E44" s="74" t="s">
        <v>320</v>
      </c>
      <c r="F44" s="75" t="s">
        <v>321</v>
      </c>
      <c r="G44" s="75" t="s">
        <v>322</v>
      </c>
      <c r="H44" s="73">
        <v>12.68</v>
      </c>
      <c r="I44" s="76">
        <v>10</v>
      </c>
      <c r="J44" s="74" t="s">
        <v>505</v>
      </c>
      <c r="K44" s="70">
        <v>42263</v>
      </c>
      <c r="L44" s="69" t="s">
        <v>299</v>
      </c>
      <c r="M44" s="154">
        <v>4.8250000000000002</v>
      </c>
      <c r="N44" s="154">
        <v>4.4749999999999996</v>
      </c>
      <c r="O44" s="154">
        <v>2.65</v>
      </c>
      <c r="P44" s="154">
        <v>0.75</v>
      </c>
      <c r="Q44" s="154">
        <v>3.0221499999999999</v>
      </c>
      <c r="R44" s="154">
        <v>0</v>
      </c>
      <c r="S44" s="154">
        <v>0</v>
      </c>
      <c r="T44" s="154">
        <f>SUM(M44:P44)</f>
        <v>12.700000000000001</v>
      </c>
      <c r="U44" s="154">
        <v>1.2380800000000001</v>
      </c>
      <c r="V44" s="155">
        <v>481</v>
      </c>
      <c r="W44" s="155">
        <v>95</v>
      </c>
      <c r="X44" s="155">
        <v>72</v>
      </c>
      <c r="Y44" s="155">
        <v>30</v>
      </c>
      <c r="Z44" s="155">
        <v>8</v>
      </c>
      <c r="AA44" s="154">
        <v>450.64</v>
      </c>
      <c r="AB44" s="154">
        <f>AA44/(3.5*H44*1000)*100</f>
        <v>1.0154123479044617</v>
      </c>
      <c r="AC44" s="155">
        <v>205</v>
      </c>
      <c r="AD44" s="79"/>
      <c r="AE44" s="79"/>
      <c r="AF44" s="79"/>
      <c r="AG44" s="68"/>
      <c r="AH44" s="68"/>
      <c r="AI44" s="68"/>
      <c r="AJ44" s="68"/>
      <c r="AK44" s="125"/>
      <c r="AL44" s="125"/>
      <c r="AM44" s="68"/>
      <c r="AN44" s="68"/>
      <c r="AO44" s="68"/>
      <c r="AP44" s="68"/>
      <c r="AQ44" s="68"/>
      <c r="AR44" s="68"/>
      <c r="AS44" s="68"/>
      <c r="AT44" s="68"/>
      <c r="AU44" s="56"/>
      <c r="AV44" s="56"/>
      <c r="AW44" s="56"/>
    </row>
    <row r="45" spans="1:50" ht="23.25">
      <c r="A45" s="69" t="s">
        <v>11</v>
      </c>
      <c r="B45" s="74">
        <v>413</v>
      </c>
      <c r="C45" s="74">
        <v>1</v>
      </c>
      <c r="D45" s="74">
        <v>300</v>
      </c>
      <c r="E45" s="74" t="s">
        <v>320</v>
      </c>
      <c r="F45" s="75" t="s">
        <v>322</v>
      </c>
      <c r="G45" s="75" t="s">
        <v>323</v>
      </c>
      <c r="H45" s="73">
        <v>1.1759999999999999</v>
      </c>
      <c r="I45" s="76">
        <v>10</v>
      </c>
      <c r="J45" s="74" t="s">
        <v>505</v>
      </c>
      <c r="K45" s="70">
        <v>42263</v>
      </c>
      <c r="L45" s="69" t="s">
        <v>299</v>
      </c>
      <c r="M45" s="154">
        <v>0.4</v>
      </c>
      <c r="N45" s="154">
        <v>7.4999999999999997E-2</v>
      </c>
      <c r="O45" s="154">
        <v>0.05</v>
      </c>
      <c r="P45" s="154">
        <v>0.67500000000000004</v>
      </c>
      <c r="Q45" s="154">
        <v>5.4562499999999998</v>
      </c>
      <c r="R45" s="154">
        <v>0</v>
      </c>
      <c r="S45" s="154">
        <v>0</v>
      </c>
      <c r="T45" s="154">
        <f>SUM(M45:P45)</f>
        <v>1.2000000000000002</v>
      </c>
      <c r="U45" s="154">
        <v>1.0686500000000001</v>
      </c>
      <c r="V45" s="155">
        <v>79</v>
      </c>
      <c r="W45" s="155">
        <v>26</v>
      </c>
      <c r="X45" s="155">
        <v>6</v>
      </c>
      <c r="Y45" s="155">
        <v>3</v>
      </c>
      <c r="Z45" s="155">
        <v>8</v>
      </c>
      <c r="AA45" s="154">
        <v>15.07</v>
      </c>
      <c r="AB45" s="154">
        <f>AA45/(3.5*H45*1000)*100</f>
        <v>0.36613216715257535</v>
      </c>
      <c r="AC45" s="155">
        <v>19</v>
      </c>
      <c r="AD45" s="79"/>
      <c r="AE45" s="79"/>
      <c r="AF45" s="79"/>
      <c r="AG45" s="68"/>
      <c r="AH45" s="68"/>
      <c r="AI45" s="68"/>
      <c r="AJ45" s="68"/>
      <c r="AK45" s="125"/>
      <c r="AL45" s="125"/>
      <c r="AM45" s="68"/>
      <c r="AN45" s="68"/>
      <c r="AO45" s="68"/>
      <c r="AP45" s="68"/>
      <c r="AQ45" s="68"/>
      <c r="AR45" s="68"/>
      <c r="AS45" s="68"/>
      <c r="AT45" s="68"/>
      <c r="AU45" s="56"/>
      <c r="AV45" s="56"/>
      <c r="AW45" s="56"/>
    </row>
    <row r="46" spans="1:50" s="174" customFormat="1" ht="23.25">
      <c r="A46" s="142" t="s">
        <v>11</v>
      </c>
      <c r="B46" s="194">
        <v>413</v>
      </c>
      <c r="C46" s="194">
        <v>1</v>
      </c>
      <c r="D46" s="194">
        <v>300</v>
      </c>
      <c r="E46" s="194" t="s">
        <v>320</v>
      </c>
      <c r="F46" s="148" t="s">
        <v>323</v>
      </c>
      <c r="G46" s="148" t="s">
        <v>324</v>
      </c>
      <c r="H46" s="154">
        <v>13.324</v>
      </c>
      <c r="I46" s="259">
        <v>10</v>
      </c>
      <c r="J46" s="148" t="s">
        <v>505</v>
      </c>
      <c r="K46" s="143">
        <v>42263</v>
      </c>
      <c r="L46" s="142" t="s">
        <v>299</v>
      </c>
      <c r="M46" s="154">
        <v>2.875</v>
      </c>
      <c r="N46" s="154">
        <v>3.2</v>
      </c>
      <c r="O46" s="154">
        <v>4.2</v>
      </c>
      <c r="P46" s="154">
        <v>3</v>
      </c>
      <c r="Q46" s="154">
        <v>4.02691</v>
      </c>
      <c r="R46" s="154">
        <v>0</v>
      </c>
      <c r="S46" s="154">
        <v>0</v>
      </c>
      <c r="T46" s="281">
        <v>13.324</v>
      </c>
      <c r="U46" s="154">
        <v>1.1841600000000001</v>
      </c>
      <c r="V46" s="155">
        <v>1052</v>
      </c>
      <c r="W46" s="155">
        <v>54</v>
      </c>
      <c r="X46" s="155">
        <v>65</v>
      </c>
      <c r="Y46" s="155">
        <v>60</v>
      </c>
      <c r="Z46" s="155">
        <v>37</v>
      </c>
      <c r="AA46" s="154">
        <v>885.76</v>
      </c>
      <c r="AB46" s="154">
        <f>AA46/(3.5*H46*1000)*100</f>
        <v>1.8993867135566322</v>
      </c>
      <c r="AC46" s="155">
        <v>218</v>
      </c>
      <c r="AD46" s="152"/>
      <c r="AE46" s="152"/>
      <c r="AF46" s="152"/>
    </row>
    <row r="47" spans="1:50" ht="23.25">
      <c r="A47" s="69" t="s">
        <v>11</v>
      </c>
      <c r="B47" s="74">
        <v>413</v>
      </c>
      <c r="C47" s="74">
        <v>1</v>
      </c>
      <c r="D47" s="74">
        <v>300</v>
      </c>
      <c r="E47" s="74" t="s">
        <v>320</v>
      </c>
      <c r="F47" s="75" t="s">
        <v>322</v>
      </c>
      <c r="G47" s="75" t="s">
        <v>321</v>
      </c>
      <c r="H47" s="73">
        <v>12.68</v>
      </c>
      <c r="I47" s="76">
        <v>10</v>
      </c>
      <c r="J47" s="74" t="s">
        <v>82</v>
      </c>
      <c r="K47" s="70">
        <v>42263</v>
      </c>
      <c r="L47" s="69" t="s">
        <v>299</v>
      </c>
      <c r="M47" s="154">
        <v>4.4749999999999996</v>
      </c>
      <c r="N47" s="154">
        <v>2.625</v>
      </c>
      <c r="O47" s="154">
        <v>2.9249999999999998</v>
      </c>
      <c r="P47" s="154">
        <v>2.5750000000000002</v>
      </c>
      <c r="Q47" s="154">
        <v>3.7448800000000002</v>
      </c>
      <c r="R47" s="154">
        <v>0</v>
      </c>
      <c r="S47" s="154">
        <v>0</v>
      </c>
      <c r="T47" s="154">
        <f t="shared" ref="T47:T76" si="20">SUM(M47:P47)</f>
        <v>12.599999999999998</v>
      </c>
      <c r="U47" s="154">
        <v>1.28712</v>
      </c>
      <c r="V47" s="155">
        <v>139</v>
      </c>
      <c r="W47" s="155">
        <v>2</v>
      </c>
      <c r="X47" s="155">
        <v>19</v>
      </c>
      <c r="Y47" s="155">
        <v>7</v>
      </c>
      <c r="Z47" s="155">
        <v>3</v>
      </c>
      <c r="AA47" s="154">
        <v>138.26</v>
      </c>
      <c r="AB47" s="154">
        <v>0.31153672825597117</v>
      </c>
      <c r="AC47" s="155">
        <v>0</v>
      </c>
      <c r="AD47" s="79"/>
      <c r="AE47" s="79"/>
      <c r="AF47" s="79"/>
      <c r="AG47" s="56"/>
      <c r="AH47" s="56"/>
      <c r="AI47" s="56"/>
      <c r="AJ47" s="56"/>
      <c r="AK47" s="125"/>
      <c r="AL47" s="125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</row>
    <row r="48" spans="1:50" s="141" customFormat="1" ht="23.25">
      <c r="A48" s="142" t="s">
        <v>11</v>
      </c>
      <c r="B48" s="195">
        <v>413</v>
      </c>
      <c r="C48" s="195">
        <v>1</v>
      </c>
      <c r="D48" s="195">
        <v>300</v>
      </c>
      <c r="E48" s="195" t="s">
        <v>320</v>
      </c>
      <c r="F48" s="148" t="s">
        <v>323</v>
      </c>
      <c r="G48" s="148" t="s">
        <v>322</v>
      </c>
      <c r="H48" s="146">
        <v>1.1759999999999999</v>
      </c>
      <c r="I48" s="149">
        <v>10</v>
      </c>
      <c r="J48" s="195" t="s">
        <v>82</v>
      </c>
      <c r="K48" s="143">
        <v>42263</v>
      </c>
      <c r="L48" s="142" t="s">
        <v>299</v>
      </c>
      <c r="M48" s="154">
        <v>0.45</v>
      </c>
      <c r="N48" s="154">
        <v>0.47499999999999998</v>
      </c>
      <c r="O48" s="154">
        <v>0.2</v>
      </c>
      <c r="P48" s="154">
        <v>0.05</v>
      </c>
      <c r="Q48" s="154">
        <v>3.0042599999999999</v>
      </c>
      <c r="R48" s="154">
        <v>0</v>
      </c>
      <c r="S48" s="154">
        <v>0</v>
      </c>
      <c r="T48" s="154">
        <f t="shared" si="20"/>
        <v>1.175</v>
      </c>
      <c r="U48" s="154">
        <v>1.18015</v>
      </c>
      <c r="V48" s="155">
        <v>0</v>
      </c>
      <c r="W48" s="155">
        <v>0</v>
      </c>
      <c r="X48" s="155">
        <v>0</v>
      </c>
      <c r="Y48" s="155">
        <v>0</v>
      </c>
      <c r="Z48" s="155">
        <v>0</v>
      </c>
      <c r="AA48" s="154">
        <v>0</v>
      </c>
      <c r="AB48" s="154">
        <v>0</v>
      </c>
      <c r="AC48" s="155">
        <v>0</v>
      </c>
      <c r="AD48" s="152"/>
      <c r="AE48" s="152"/>
      <c r="AF48" s="152"/>
    </row>
    <row r="49" spans="1:32" s="141" customFormat="1" ht="23.25">
      <c r="A49" s="142" t="s">
        <v>11</v>
      </c>
      <c r="B49" s="195">
        <v>413</v>
      </c>
      <c r="C49" s="195">
        <v>1</v>
      </c>
      <c r="D49" s="195">
        <v>300</v>
      </c>
      <c r="E49" s="195" t="s">
        <v>320</v>
      </c>
      <c r="F49" s="148" t="s">
        <v>324</v>
      </c>
      <c r="G49" s="148" t="s">
        <v>323</v>
      </c>
      <c r="H49" s="146">
        <v>13.324</v>
      </c>
      <c r="I49" s="149">
        <v>10</v>
      </c>
      <c r="J49" s="195" t="s">
        <v>82</v>
      </c>
      <c r="K49" s="143">
        <v>42263</v>
      </c>
      <c r="L49" s="142" t="s">
        <v>299</v>
      </c>
      <c r="M49" s="154">
        <v>5.9</v>
      </c>
      <c r="N49" s="154">
        <v>4.2</v>
      </c>
      <c r="O49" s="154">
        <v>1.575</v>
      </c>
      <c r="P49" s="154">
        <v>1.7</v>
      </c>
      <c r="Q49" s="154">
        <v>3.16404</v>
      </c>
      <c r="R49" s="154">
        <v>0</v>
      </c>
      <c r="S49" s="154">
        <v>0</v>
      </c>
      <c r="T49" s="154">
        <f t="shared" si="20"/>
        <v>13.375</v>
      </c>
      <c r="U49" s="154">
        <v>1.2540100000000001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4">
        <v>0</v>
      </c>
      <c r="AB49" s="154">
        <v>0</v>
      </c>
      <c r="AC49" s="155">
        <v>0</v>
      </c>
      <c r="AD49" s="152"/>
      <c r="AE49" s="152"/>
      <c r="AF49" s="152"/>
    </row>
    <row r="50" spans="1:32" s="141" customFormat="1" ht="23.25">
      <c r="A50" s="142" t="s">
        <v>11</v>
      </c>
      <c r="B50" s="195">
        <v>413</v>
      </c>
      <c r="C50" s="195">
        <v>309</v>
      </c>
      <c r="D50" s="195">
        <v>101</v>
      </c>
      <c r="E50" s="195" t="s">
        <v>12</v>
      </c>
      <c r="F50" s="148" t="s">
        <v>90</v>
      </c>
      <c r="G50" s="148" t="s">
        <v>326</v>
      </c>
      <c r="H50" s="146">
        <v>3.68</v>
      </c>
      <c r="I50" s="149">
        <v>4</v>
      </c>
      <c r="J50" s="195" t="s">
        <v>505</v>
      </c>
      <c r="K50" s="143">
        <v>42265</v>
      </c>
      <c r="L50" s="142" t="s">
        <v>299</v>
      </c>
      <c r="M50" s="154">
        <v>0.75</v>
      </c>
      <c r="N50" s="154">
        <v>2.2749999999999999</v>
      </c>
      <c r="O50" s="154">
        <v>0.67500000000000004</v>
      </c>
      <c r="P50" s="154">
        <v>0</v>
      </c>
      <c r="Q50" s="154">
        <v>2.9775</v>
      </c>
      <c r="R50" s="154">
        <v>0</v>
      </c>
      <c r="S50" s="154">
        <v>0</v>
      </c>
      <c r="T50" s="154">
        <f t="shared" si="20"/>
        <v>3.7</v>
      </c>
      <c r="U50" s="154">
        <v>0.96012200000000003</v>
      </c>
      <c r="V50" s="155">
        <v>43</v>
      </c>
      <c r="W50" s="155">
        <v>0</v>
      </c>
      <c r="X50" s="155">
        <v>15</v>
      </c>
      <c r="Y50" s="155">
        <v>7</v>
      </c>
      <c r="Z50" s="155">
        <v>0</v>
      </c>
      <c r="AA50" s="154">
        <v>0</v>
      </c>
      <c r="AB50" s="154">
        <v>0</v>
      </c>
      <c r="AC50" s="155">
        <v>69</v>
      </c>
      <c r="AD50" s="152"/>
      <c r="AE50" s="152"/>
      <c r="AF50" s="152"/>
    </row>
    <row r="51" spans="1:32" s="141" customFormat="1" ht="23.25">
      <c r="A51" s="142" t="s">
        <v>11</v>
      </c>
      <c r="B51" s="195">
        <v>413</v>
      </c>
      <c r="C51" s="195">
        <v>309</v>
      </c>
      <c r="D51" s="195">
        <v>101</v>
      </c>
      <c r="E51" s="195" t="s">
        <v>12</v>
      </c>
      <c r="F51" s="148" t="s">
        <v>326</v>
      </c>
      <c r="G51" s="148" t="s">
        <v>327</v>
      </c>
      <c r="H51" s="146">
        <v>1.97</v>
      </c>
      <c r="I51" s="149">
        <v>4</v>
      </c>
      <c r="J51" s="195" t="s">
        <v>505</v>
      </c>
      <c r="K51" s="143">
        <v>42265</v>
      </c>
      <c r="L51" s="142" t="s">
        <v>299</v>
      </c>
      <c r="M51" s="154">
        <v>2.5000000000000001E-2</v>
      </c>
      <c r="N51" s="154">
        <v>0.375</v>
      </c>
      <c r="O51" s="154">
        <v>0.95</v>
      </c>
      <c r="P51" s="154">
        <v>0.625</v>
      </c>
      <c r="Q51" s="154">
        <v>4.4840499999999999</v>
      </c>
      <c r="R51" s="154">
        <v>0</v>
      </c>
      <c r="S51" s="154">
        <v>0</v>
      </c>
      <c r="T51" s="154">
        <f t="shared" si="20"/>
        <v>1.9750000000000001</v>
      </c>
      <c r="U51" s="154">
        <v>1.0555699999999999</v>
      </c>
      <c r="V51" s="155">
        <v>29</v>
      </c>
      <c r="W51" s="155">
        <v>0</v>
      </c>
      <c r="X51" s="155">
        <v>13</v>
      </c>
      <c r="Y51" s="155">
        <v>3</v>
      </c>
      <c r="Z51" s="155">
        <v>0</v>
      </c>
      <c r="AA51" s="154">
        <v>0</v>
      </c>
      <c r="AB51" s="154">
        <v>0</v>
      </c>
      <c r="AC51" s="155">
        <v>23</v>
      </c>
      <c r="AD51" s="152"/>
      <c r="AE51" s="152"/>
      <c r="AF51" s="152"/>
    </row>
    <row r="52" spans="1:32" s="141" customFormat="1" ht="23.25">
      <c r="A52" s="142" t="s">
        <v>11</v>
      </c>
      <c r="B52" s="195">
        <v>413</v>
      </c>
      <c r="C52" s="195">
        <v>309</v>
      </c>
      <c r="D52" s="195">
        <v>101</v>
      </c>
      <c r="E52" s="195" t="s">
        <v>12</v>
      </c>
      <c r="F52" s="148" t="s">
        <v>326</v>
      </c>
      <c r="G52" s="148" t="s">
        <v>90</v>
      </c>
      <c r="H52" s="146">
        <v>3.68</v>
      </c>
      <c r="I52" s="149">
        <v>4</v>
      </c>
      <c r="J52" s="195" t="s">
        <v>82</v>
      </c>
      <c r="K52" s="143">
        <v>42266</v>
      </c>
      <c r="L52" s="142" t="s">
        <v>299</v>
      </c>
      <c r="M52" s="154">
        <v>0.375</v>
      </c>
      <c r="N52" s="154">
        <v>2.2000000000000002</v>
      </c>
      <c r="O52" s="154">
        <v>1.1000000000000001</v>
      </c>
      <c r="P52" s="154">
        <v>0</v>
      </c>
      <c r="Q52" s="154">
        <v>3.1848299999999998</v>
      </c>
      <c r="R52" s="154">
        <v>0</v>
      </c>
      <c r="S52" s="154">
        <v>0</v>
      </c>
      <c r="T52" s="154">
        <f t="shared" si="20"/>
        <v>3.6750000000000003</v>
      </c>
      <c r="U52" s="154">
        <v>0.95865299999999998</v>
      </c>
      <c r="V52" s="155">
        <v>2</v>
      </c>
      <c r="W52" s="155">
        <v>0</v>
      </c>
      <c r="X52" s="155">
        <v>2</v>
      </c>
      <c r="Y52" s="155">
        <v>0</v>
      </c>
      <c r="Z52" s="155">
        <v>0</v>
      </c>
      <c r="AA52" s="154">
        <v>0</v>
      </c>
      <c r="AB52" s="154">
        <v>0</v>
      </c>
      <c r="AC52" s="155">
        <v>0</v>
      </c>
      <c r="AD52" s="152"/>
      <c r="AE52" s="152"/>
      <c r="AF52" s="152"/>
    </row>
    <row r="53" spans="1:32" s="141" customFormat="1" ht="23.25">
      <c r="A53" s="142" t="s">
        <v>11</v>
      </c>
      <c r="B53" s="195">
        <v>413</v>
      </c>
      <c r="C53" s="195">
        <v>309</v>
      </c>
      <c r="D53" s="195">
        <v>101</v>
      </c>
      <c r="E53" s="195" t="s">
        <v>12</v>
      </c>
      <c r="F53" s="148" t="s">
        <v>327</v>
      </c>
      <c r="G53" s="148" t="s">
        <v>326</v>
      </c>
      <c r="H53" s="146">
        <v>1.97</v>
      </c>
      <c r="I53" s="149">
        <v>4</v>
      </c>
      <c r="J53" s="195" t="s">
        <v>82</v>
      </c>
      <c r="K53" s="143">
        <v>42266</v>
      </c>
      <c r="L53" s="142" t="s">
        <v>299</v>
      </c>
      <c r="M53" s="154">
        <v>0.1</v>
      </c>
      <c r="N53" s="154">
        <v>0.6</v>
      </c>
      <c r="O53" s="154">
        <v>0.82499999999999996</v>
      </c>
      <c r="P53" s="154">
        <v>0.45</v>
      </c>
      <c r="Q53" s="154">
        <v>4.12</v>
      </c>
      <c r="R53" s="154">
        <v>0</v>
      </c>
      <c r="S53" s="154">
        <v>0</v>
      </c>
      <c r="T53" s="154">
        <f t="shared" si="20"/>
        <v>1.9749999999999999</v>
      </c>
      <c r="U53" s="154">
        <v>1.1010500000000001</v>
      </c>
      <c r="V53" s="155">
        <v>18</v>
      </c>
      <c r="W53" s="155">
        <v>0</v>
      </c>
      <c r="X53" s="155">
        <v>5</v>
      </c>
      <c r="Y53" s="155">
        <v>7</v>
      </c>
      <c r="Z53" s="155">
        <v>0</v>
      </c>
      <c r="AA53" s="154">
        <v>0</v>
      </c>
      <c r="AB53" s="154">
        <v>0</v>
      </c>
      <c r="AC53" s="155">
        <v>0</v>
      </c>
      <c r="AD53" s="152"/>
      <c r="AE53" s="152"/>
      <c r="AF53" s="152"/>
    </row>
    <row r="54" spans="1:32" s="141" customFormat="1" ht="23.25">
      <c r="A54" s="142" t="s">
        <v>11</v>
      </c>
      <c r="B54" s="195">
        <v>413</v>
      </c>
      <c r="C54" s="195">
        <v>309</v>
      </c>
      <c r="D54" s="195">
        <v>102</v>
      </c>
      <c r="E54" s="195" t="s">
        <v>328</v>
      </c>
      <c r="F54" s="148" t="s">
        <v>327</v>
      </c>
      <c r="G54" s="148" t="s">
        <v>109</v>
      </c>
      <c r="H54" s="146">
        <v>2.855</v>
      </c>
      <c r="I54" s="149">
        <v>12</v>
      </c>
      <c r="J54" s="195" t="s">
        <v>505</v>
      </c>
      <c r="K54" s="143">
        <v>42265</v>
      </c>
      <c r="L54" s="142" t="s">
        <v>299</v>
      </c>
      <c r="M54" s="154">
        <v>0.1</v>
      </c>
      <c r="N54" s="154">
        <v>0.67500000000000004</v>
      </c>
      <c r="O54" s="154">
        <v>1.7</v>
      </c>
      <c r="P54" s="154">
        <v>0.42499999999999999</v>
      </c>
      <c r="Q54" s="154">
        <v>4.0637100000000004</v>
      </c>
      <c r="R54" s="154">
        <v>0</v>
      </c>
      <c r="S54" s="154">
        <v>0</v>
      </c>
      <c r="T54" s="154">
        <f t="shared" si="20"/>
        <v>2.9</v>
      </c>
      <c r="U54" s="154">
        <v>1.0074000000000001</v>
      </c>
      <c r="V54" s="155">
        <v>259</v>
      </c>
      <c r="W54" s="155">
        <v>33</v>
      </c>
      <c r="X54" s="155">
        <v>33</v>
      </c>
      <c r="Y54" s="155">
        <v>26</v>
      </c>
      <c r="Z54" s="155">
        <v>0</v>
      </c>
      <c r="AA54" s="154">
        <v>99.43</v>
      </c>
      <c r="AB54" s="154">
        <v>0.99504628471353518</v>
      </c>
      <c r="AC54" s="155">
        <v>24</v>
      </c>
      <c r="AD54" s="152"/>
      <c r="AE54" s="152"/>
      <c r="AF54" s="152"/>
    </row>
    <row r="55" spans="1:32" s="141" customFormat="1" ht="23.25">
      <c r="A55" s="142" t="s">
        <v>11</v>
      </c>
      <c r="B55" s="195">
        <v>413</v>
      </c>
      <c r="C55" s="195">
        <v>309</v>
      </c>
      <c r="D55" s="195">
        <v>102</v>
      </c>
      <c r="E55" s="195" t="s">
        <v>328</v>
      </c>
      <c r="F55" s="148" t="s">
        <v>109</v>
      </c>
      <c r="G55" s="148" t="s">
        <v>329</v>
      </c>
      <c r="H55" s="146">
        <v>0.18</v>
      </c>
      <c r="I55" s="149">
        <v>12</v>
      </c>
      <c r="J55" s="195" t="s">
        <v>505</v>
      </c>
      <c r="K55" s="143">
        <v>42265</v>
      </c>
      <c r="L55" s="142" t="s">
        <v>299</v>
      </c>
      <c r="M55" s="154">
        <v>0</v>
      </c>
      <c r="N55" s="154">
        <v>0</v>
      </c>
      <c r="O55" s="154">
        <v>7.4999999999999997E-2</v>
      </c>
      <c r="P55" s="154">
        <v>0.1</v>
      </c>
      <c r="Q55" s="154">
        <v>5.67143</v>
      </c>
      <c r="R55" s="154">
        <v>0</v>
      </c>
      <c r="S55" s="154">
        <v>0</v>
      </c>
      <c r="T55" s="154">
        <f t="shared" si="20"/>
        <v>0.17499999999999999</v>
      </c>
      <c r="U55" s="154">
        <v>0.91914300000000004</v>
      </c>
      <c r="V55" s="155">
        <v>102</v>
      </c>
      <c r="W55" s="155">
        <v>45</v>
      </c>
      <c r="X55" s="155">
        <v>17</v>
      </c>
      <c r="Y55" s="155">
        <v>10</v>
      </c>
      <c r="Z55" s="155">
        <v>0</v>
      </c>
      <c r="AA55" s="154">
        <v>93.41</v>
      </c>
      <c r="AB55" s="154">
        <v>14.826984126984128</v>
      </c>
      <c r="AC55" s="155">
        <v>2</v>
      </c>
      <c r="AD55" s="152"/>
      <c r="AE55" s="152"/>
      <c r="AF55" s="152"/>
    </row>
    <row r="56" spans="1:32" s="141" customFormat="1" ht="23.25">
      <c r="A56" s="142" t="s">
        <v>11</v>
      </c>
      <c r="B56" s="195">
        <v>413</v>
      </c>
      <c r="C56" s="195">
        <v>309</v>
      </c>
      <c r="D56" s="195">
        <v>102</v>
      </c>
      <c r="E56" s="195" t="s">
        <v>328</v>
      </c>
      <c r="F56" s="148" t="s">
        <v>109</v>
      </c>
      <c r="G56" s="148" t="s">
        <v>327</v>
      </c>
      <c r="H56" s="146">
        <v>2.855</v>
      </c>
      <c r="I56" s="149">
        <v>12</v>
      </c>
      <c r="J56" s="195" t="s">
        <v>82</v>
      </c>
      <c r="K56" s="143">
        <v>42266</v>
      </c>
      <c r="L56" s="142" t="s">
        <v>299</v>
      </c>
      <c r="M56" s="154">
        <v>0.15</v>
      </c>
      <c r="N56" s="154">
        <v>0.47499999999999998</v>
      </c>
      <c r="O56" s="154">
        <v>1.4</v>
      </c>
      <c r="P56" s="154">
        <v>0.8</v>
      </c>
      <c r="Q56" s="154">
        <v>4.3574299999999999</v>
      </c>
      <c r="R56" s="154">
        <v>0</v>
      </c>
      <c r="S56" s="154">
        <v>0</v>
      </c>
      <c r="T56" s="154">
        <f t="shared" si="20"/>
        <v>2.8250000000000002</v>
      </c>
      <c r="U56" s="154">
        <v>1.0954999999999999</v>
      </c>
      <c r="V56" s="155">
        <v>76</v>
      </c>
      <c r="W56" s="155">
        <v>7</v>
      </c>
      <c r="X56" s="155">
        <v>13</v>
      </c>
      <c r="Y56" s="155">
        <v>16</v>
      </c>
      <c r="Z56" s="155">
        <v>0</v>
      </c>
      <c r="AA56" s="154">
        <v>0.3</v>
      </c>
      <c r="AB56" s="154">
        <v>3.0022516887665746E-3</v>
      </c>
      <c r="AC56" s="155">
        <v>0</v>
      </c>
      <c r="AD56" s="152"/>
      <c r="AE56" s="152"/>
      <c r="AF56" s="152"/>
    </row>
    <row r="57" spans="1:32" s="141" customFormat="1" ht="23.25">
      <c r="A57" s="142" t="s">
        <v>11</v>
      </c>
      <c r="B57" s="195">
        <v>413</v>
      </c>
      <c r="C57" s="195">
        <v>309</v>
      </c>
      <c r="D57" s="195">
        <v>102</v>
      </c>
      <c r="E57" s="195" t="s">
        <v>328</v>
      </c>
      <c r="F57" s="148" t="s">
        <v>329</v>
      </c>
      <c r="G57" s="148" t="s">
        <v>330</v>
      </c>
      <c r="H57" s="146">
        <v>0.08</v>
      </c>
      <c r="I57" s="149">
        <v>12</v>
      </c>
      <c r="J57" s="195" t="s">
        <v>505</v>
      </c>
      <c r="K57" s="143">
        <v>42265</v>
      </c>
      <c r="L57" s="142" t="s">
        <v>299</v>
      </c>
      <c r="M57" s="154">
        <v>0</v>
      </c>
      <c r="N57" s="154">
        <v>0</v>
      </c>
      <c r="O57" s="154">
        <v>2.5000000000000001E-2</v>
      </c>
      <c r="P57" s="154">
        <v>7.4999999999999997E-2</v>
      </c>
      <c r="Q57" s="154">
        <v>5.2149999999999999</v>
      </c>
      <c r="R57" s="154">
        <v>0</v>
      </c>
      <c r="S57" s="154">
        <v>0</v>
      </c>
      <c r="T57" s="154">
        <f t="shared" si="20"/>
        <v>0.1</v>
      </c>
      <c r="U57" s="154">
        <v>1.0315000000000001</v>
      </c>
      <c r="V57" s="155">
        <v>80</v>
      </c>
      <c r="W57" s="155">
        <v>44</v>
      </c>
      <c r="X57" s="155">
        <v>16</v>
      </c>
      <c r="Y57" s="155">
        <v>8</v>
      </c>
      <c r="Z57" s="155">
        <v>0</v>
      </c>
      <c r="AA57" s="154">
        <v>59.3</v>
      </c>
      <c r="AB57" s="154">
        <v>21.178571428571427</v>
      </c>
      <c r="AC57" s="155">
        <v>1</v>
      </c>
      <c r="AD57" s="152"/>
      <c r="AE57" s="152"/>
      <c r="AF57" s="152"/>
    </row>
    <row r="58" spans="1:32" s="141" customFormat="1" ht="23.25">
      <c r="A58" s="142" t="s">
        <v>11</v>
      </c>
      <c r="B58" s="195">
        <v>413</v>
      </c>
      <c r="C58" s="195">
        <v>309</v>
      </c>
      <c r="D58" s="195">
        <v>102</v>
      </c>
      <c r="E58" s="195" t="s">
        <v>328</v>
      </c>
      <c r="F58" s="148" t="s">
        <v>329</v>
      </c>
      <c r="G58" s="148" t="s">
        <v>109</v>
      </c>
      <c r="H58" s="146">
        <v>0.18</v>
      </c>
      <c r="I58" s="149">
        <v>12</v>
      </c>
      <c r="J58" s="195" t="s">
        <v>82</v>
      </c>
      <c r="K58" s="143">
        <v>42266</v>
      </c>
      <c r="L58" s="142" t="s">
        <v>299</v>
      </c>
      <c r="M58" s="154">
        <v>0</v>
      </c>
      <c r="N58" s="154">
        <v>2.5000000000000001E-2</v>
      </c>
      <c r="O58" s="154">
        <v>7.4999999999999997E-2</v>
      </c>
      <c r="P58" s="154">
        <v>0.1</v>
      </c>
      <c r="Q58" s="154">
        <v>5.2225000000000001</v>
      </c>
      <c r="R58" s="154">
        <v>0</v>
      </c>
      <c r="S58" s="154">
        <v>0</v>
      </c>
      <c r="T58" s="154">
        <f t="shared" si="20"/>
        <v>0.2</v>
      </c>
      <c r="U58" s="154">
        <v>1.0583800000000001</v>
      </c>
      <c r="V58" s="155">
        <v>0</v>
      </c>
      <c r="W58" s="155">
        <v>2</v>
      </c>
      <c r="X58" s="155">
        <v>0</v>
      </c>
      <c r="Y58" s="155">
        <v>0</v>
      </c>
      <c r="Z58" s="155">
        <v>0</v>
      </c>
      <c r="AA58" s="154">
        <v>0</v>
      </c>
      <c r="AB58" s="154">
        <v>0</v>
      </c>
      <c r="AC58" s="155">
        <v>0</v>
      </c>
      <c r="AD58" s="152"/>
      <c r="AE58" s="152"/>
      <c r="AF58" s="152"/>
    </row>
    <row r="59" spans="1:32" s="141" customFormat="1" ht="23.25">
      <c r="A59" s="142" t="s">
        <v>11</v>
      </c>
      <c r="B59" s="195">
        <v>413</v>
      </c>
      <c r="C59" s="195">
        <v>309</v>
      </c>
      <c r="D59" s="195">
        <v>102</v>
      </c>
      <c r="E59" s="195" t="s">
        <v>328</v>
      </c>
      <c r="F59" s="148" t="s">
        <v>330</v>
      </c>
      <c r="G59" s="148" t="s">
        <v>331</v>
      </c>
      <c r="H59" s="146">
        <v>0.13600000000000001</v>
      </c>
      <c r="I59" s="149">
        <v>12</v>
      </c>
      <c r="J59" s="195" t="s">
        <v>505</v>
      </c>
      <c r="K59" s="143">
        <v>42265</v>
      </c>
      <c r="L59" s="142" t="s">
        <v>299</v>
      </c>
      <c r="M59" s="154">
        <v>0</v>
      </c>
      <c r="N59" s="154">
        <v>0</v>
      </c>
      <c r="O59" s="154">
        <v>7.4999999999999997E-2</v>
      </c>
      <c r="P59" s="154">
        <v>7.4999999999999997E-2</v>
      </c>
      <c r="Q59" s="154">
        <v>4.9316700000000004</v>
      </c>
      <c r="R59" s="154">
        <v>0</v>
      </c>
      <c r="S59" s="154">
        <v>0</v>
      </c>
      <c r="T59" s="154">
        <f t="shared" si="20"/>
        <v>0.15</v>
      </c>
      <c r="U59" s="154">
        <v>0.98866699999999996</v>
      </c>
      <c r="V59" s="155">
        <v>63</v>
      </c>
      <c r="W59" s="155">
        <v>39</v>
      </c>
      <c r="X59" s="155">
        <v>13</v>
      </c>
      <c r="Y59" s="155">
        <v>6</v>
      </c>
      <c r="Z59" s="155">
        <v>0</v>
      </c>
      <c r="AA59" s="154">
        <v>59.3</v>
      </c>
      <c r="AB59" s="154">
        <v>12.457983193277308</v>
      </c>
      <c r="AC59" s="155">
        <v>3</v>
      </c>
      <c r="AD59" s="152"/>
      <c r="AE59" s="152"/>
      <c r="AF59" s="152"/>
    </row>
    <row r="60" spans="1:32" s="141" customFormat="1" ht="23.25">
      <c r="A60" s="142" t="s">
        <v>11</v>
      </c>
      <c r="B60" s="195">
        <v>413</v>
      </c>
      <c r="C60" s="195">
        <v>309</v>
      </c>
      <c r="D60" s="195">
        <v>102</v>
      </c>
      <c r="E60" s="195" t="s">
        <v>328</v>
      </c>
      <c r="F60" s="148" t="s">
        <v>330</v>
      </c>
      <c r="G60" s="148" t="s">
        <v>329</v>
      </c>
      <c r="H60" s="146">
        <v>0.08</v>
      </c>
      <c r="I60" s="149">
        <v>12</v>
      </c>
      <c r="J60" s="195" t="s">
        <v>82</v>
      </c>
      <c r="K60" s="143">
        <v>42266</v>
      </c>
      <c r="L60" s="142" t="s">
        <v>299</v>
      </c>
      <c r="M60" s="154">
        <v>0</v>
      </c>
      <c r="N60" s="154">
        <v>0</v>
      </c>
      <c r="O60" s="154">
        <v>7.4999999999999997E-2</v>
      </c>
      <c r="P60" s="154">
        <v>2.5000000000000001E-2</v>
      </c>
      <c r="Q60" s="154">
        <v>4.5225</v>
      </c>
      <c r="R60" s="154">
        <v>0</v>
      </c>
      <c r="S60" s="154">
        <v>0</v>
      </c>
      <c r="T60" s="154">
        <f t="shared" si="20"/>
        <v>0.1</v>
      </c>
      <c r="U60" s="154">
        <v>1.08175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4">
        <v>0</v>
      </c>
      <c r="AB60" s="154">
        <v>0</v>
      </c>
      <c r="AC60" s="155">
        <v>0</v>
      </c>
      <c r="AD60" s="152"/>
      <c r="AE60" s="152"/>
      <c r="AF60" s="152"/>
    </row>
    <row r="61" spans="1:32" s="141" customFormat="1" ht="23.25">
      <c r="A61" s="142" t="s">
        <v>11</v>
      </c>
      <c r="B61" s="195">
        <v>413</v>
      </c>
      <c r="C61" s="195">
        <v>309</v>
      </c>
      <c r="D61" s="195">
        <v>102</v>
      </c>
      <c r="E61" s="195" t="s">
        <v>328</v>
      </c>
      <c r="F61" s="148" t="s">
        <v>331</v>
      </c>
      <c r="G61" s="148" t="s">
        <v>332</v>
      </c>
      <c r="H61" s="146">
        <v>9.5000000000000001E-2</v>
      </c>
      <c r="I61" s="149">
        <v>12</v>
      </c>
      <c r="J61" s="195" t="s">
        <v>505</v>
      </c>
      <c r="K61" s="143">
        <v>42265</v>
      </c>
      <c r="L61" s="142" t="s">
        <v>299</v>
      </c>
      <c r="M61" s="154">
        <v>0</v>
      </c>
      <c r="N61" s="154">
        <v>0</v>
      </c>
      <c r="O61" s="154">
        <v>0.05</v>
      </c>
      <c r="P61" s="154">
        <v>0.05</v>
      </c>
      <c r="Q61" s="154">
        <v>5.2024999999999997</v>
      </c>
      <c r="R61" s="154">
        <v>0</v>
      </c>
      <c r="S61" s="154">
        <v>0</v>
      </c>
      <c r="T61" s="154">
        <f t="shared" si="20"/>
        <v>0.1</v>
      </c>
      <c r="U61" s="154">
        <v>0.89475000000000005</v>
      </c>
      <c r="V61" s="155">
        <v>41</v>
      </c>
      <c r="W61" s="155">
        <v>34</v>
      </c>
      <c r="X61" s="155">
        <v>10</v>
      </c>
      <c r="Y61" s="155">
        <v>4</v>
      </c>
      <c r="Z61" s="155">
        <v>0</v>
      </c>
      <c r="AA61" s="154">
        <v>59.3</v>
      </c>
      <c r="AB61" s="154">
        <v>17.834586466165412</v>
      </c>
      <c r="AC61" s="155">
        <v>9</v>
      </c>
      <c r="AD61" s="152"/>
      <c r="AE61" s="152"/>
      <c r="AF61" s="152"/>
    </row>
    <row r="62" spans="1:32" s="141" customFormat="1" ht="23.25">
      <c r="A62" s="142" t="s">
        <v>11</v>
      </c>
      <c r="B62" s="195">
        <v>413</v>
      </c>
      <c r="C62" s="195">
        <v>309</v>
      </c>
      <c r="D62" s="195">
        <v>102</v>
      </c>
      <c r="E62" s="195" t="s">
        <v>328</v>
      </c>
      <c r="F62" s="148" t="s">
        <v>331</v>
      </c>
      <c r="G62" s="148" t="s">
        <v>330</v>
      </c>
      <c r="H62" s="146">
        <v>0.13600000000000001</v>
      </c>
      <c r="I62" s="149">
        <v>12</v>
      </c>
      <c r="J62" s="195" t="s">
        <v>82</v>
      </c>
      <c r="K62" s="143">
        <v>42266</v>
      </c>
      <c r="L62" s="142" t="s">
        <v>299</v>
      </c>
      <c r="M62" s="154">
        <v>0</v>
      </c>
      <c r="N62" s="154">
        <v>2.5000000000000001E-2</v>
      </c>
      <c r="O62" s="154">
        <v>0.1</v>
      </c>
      <c r="P62" s="154">
        <v>2.5000000000000001E-2</v>
      </c>
      <c r="Q62" s="154">
        <v>3.9783300000000001</v>
      </c>
      <c r="R62" s="154">
        <v>0</v>
      </c>
      <c r="S62" s="154">
        <v>0</v>
      </c>
      <c r="T62" s="154">
        <f t="shared" si="20"/>
        <v>0.15</v>
      </c>
      <c r="U62" s="154">
        <v>1.05583</v>
      </c>
      <c r="V62" s="155">
        <v>0</v>
      </c>
      <c r="W62" s="155">
        <v>5</v>
      </c>
      <c r="X62" s="155">
        <v>0</v>
      </c>
      <c r="Y62" s="155">
        <v>0</v>
      </c>
      <c r="Z62" s="155">
        <v>0</v>
      </c>
      <c r="AA62" s="154">
        <v>0</v>
      </c>
      <c r="AB62" s="154">
        <v>0</v>
      </c>
      <c r="AC62" s="155">
        <v>0</v>
      </c>
      <c r="AD62" s="152"/>
      <c r="AE62" s="152"/>
      <c r="AF62" s="152"/>
    </row>
    <row r="63" spans="1:32" s="141" customFormat="1" ht="23.25">
      <c r="A63" s="142" t="s">
        <v>11</v>
      </c>
      <c r="B63" s="195">
        <v>413</v>
      </c>
      <c r="C63" s="195">
        <v>309</v>
      </c>
      <c r="D63" s="195">
        <v>102</v>
      </c>
      <c r="E63" s="195" t="s">
        <v>328</v>
      </c>
      <c r="F63" s="148" t="s">
        <v>332</v>
      </c>
      <c r="G63" s="148" t="s">
        <v>333</v>
      </c>
      <c r="H63" s="146">
        <v>0.254</v>
      </c>
      <c r="I63" s="149">
        <v>12</v>
      </c>
      <c r="J63" s="195" t="s">
        <v>505</v>
      </c>
      <c r="K63" s="143">
        <v>42265</v>
      </c>
      <c r="L63" s="142" t="s">
        <v>299</v>
      </c>
      <c r="M63" s="154">
        <v>0</v>
      </c>
      <c r="N63" s="154">
        <v>2.5000000000000001E-2</v>
      </c>
      <c r="O63" s="154">
        <v>2.5000000000000001E-2</v>
      </c>
      <c r="P63" s="154">
        <v>0.17499999999999999</v>
      </c>
      <c r="Q63" s="154">
        <v>5.6233300000000002</v>
      </c>
      <c r="R63" s="154">
        <v>0</v>
      </c>
      <c r="S63" s="154">
        <v>0</v>
      </c>
      <c r="T63" s="154">
        <f t="shared" si="20"/>
        <v>0.22499999999999998</v>
      </c>
      <c r="U63" s="154">
        <v>0.96866699999999994</v>
      </c>
      <c r="V63" s="155">
        <v>16</v>
      </c>
      <c r="W63" s="155">
        <v>17</v>
      </c>
      <c r="X63" s="155">
        <v>5</v>
      </c>
      <c r="Y63" s="155">
        <v>2</v>
      </c>
      <c r="Z63" s="155">
        <v>0</v>
      </c>
      <c r="AA63" s="154">
        <v>29.65</v>
      </c>
      <c r="AB63" s="154">
        <v>3.3352080989876263</v>
      </c>
      <c r="AC63" s="155">
        <v>7</v>
      </c>
      <c r="AD63" s="152"/>
      <c r="AE63" s="152"/>
      <c r="AF63" s="152"/>
    </row>
    <row r="64" spans="1:32" s="141" customFormat="1" ht="23.25">
      <c r="A64" s="142" t="s">
        <v>11</v>
      </c>
      <c r="B64" s="195">
        <v>413</v>
      </c>
      <c r="C64" s="195">
        <v>309</v>
      </c>
      <c r="D64" s="195">
        <v>102</v>
      </c>
      <c r="E64" s="195" t="s">
        <v>328</v>
      </c>
      <c r="F64" s="148" t="s">
        <v>332</v>
      </c>
      <c r="G64" s="148" t="s">
        <v>331</v>
      </c>
      <c r="H64" s="146">
        <v>9.5000000000000001E-2</v>
      </c>
      <c r="I64" s="149">
        <v>12</v>
      </c>
      <c r="J64" s="195" t="s">
        <v>82</v>
      </c>
      <c r="K64" s="143">
        <v>42266</v>
      </c>
      <c r="L64" s="142" t="s">
        <v>299</v>
      </c>
      <c r="M64" s="154">
        <v>0</v>
      </c>
      <c r="N64" s="154">
        <v>0</v>
      </c>
      <c r="O64" s="154">
        <v>0.05</v>
      </c>
      <c r="P64" s="154">
        <v>0.05</v>
      </c>
      <c r="Q64" s="154">
        <v>4.96</v>
      </c>
      <c r="R64" s="154">
        <v>0</v>
      </c>
      <c r="S64" s="154">
        <v>0</v>
      </c>
      <c r="T64" s="154">
        <f t="shared" si="20"/>
        <v>0.1</v>
      </c>
      <c r="U64" s="154">
        <v>1.08725</v>
      </c>
      <c r="V64" s="155">
        <v>0</v>
      </c>
      <c r="W64" s="155">
        <v>0</v>
      </c>
      <c r="X64" s="155">
        <v>0</v>
      </c>
      <c r="Y64" s="155">
        <v>0</v>
      </c>
      <c r="Z64" s="155">
        <v>0</v>
      </c>
      <c r="AA64" s="154">
        <v>0</v>
      </c>
      <c r="AB64" s="154">
        <v>0</v>
      </c>
      <c r="AC64" s="155">
        <v>0</v>
      </c>
      <c r="AD64" s="152"/>
      <c r="AE64" s="152"/>
      <c r="AF64" s="152"/>
    </row>
    <row r="65" spans="1:49" s="141" customFormat="1" ht="23.25">
      <c r="A65" s="142" t="s">
        <v>11</v>
      </c>
      <c r="B65" s="195">
        <v>413</v>
      </c>
      <c r="C65" s="195">
        <v>309</v>
      </c>
      <c r="D65" s="195">
        <v>102</v>
      </c>
      <c r="E65" s="195" t="s">
        <v>328</v>
      </c>
      <c r="F65" s="148" t="s">
        <v>333</v>
      </c>
      <c r="G65" s="148" t="s">
        <v>332</v>
      </c>
      <c r="H65" s="146">
        <v>0.254</v>
      </c>
      <c r="I65" s="149">
        <v>12</v>
      </c>
      <c r="J65" s="195" t="s">
        <v>82</v>
      </c>
      <c r="K65" s="143">
        <v>42266</v>
      </c>
      <c r="L65" s="142" t="s">
        <v>299</v>
      </c>
      <c r="M65" s="154">
        <v>2.5000000000000001E-2</v>
      </c>
      <c r="N65" s="154">
        <v>0</v>
      </c>
      <c r="O65" s="154">
        <v>0.15</v>
      </c>
      <c r="P65" s="154">
        <v>0.1</v>
      </c>
      <c r="Q65" s="154">
        <v>4.59727</v>
      </c>
      <c r="R65" s="154">
        <v>0</v>
      </c>
      <c r="S65" s="154">
        <v>0</v>
      </c>
      <c r="T65" s="154">
        <f t="shared" si="20"/>
        <v>0.27500000000000002</v>
      </c>
      <c r="U65" s="154">
        <v>0.97009100000000004</v>
      </c>
      <c r="V65" s="155">
        <v>1</v>
      </c>
      <c r="W65" s="155">
        <v>2</v>
      </c>
      <c r="X65" s="155">
        <v>2</v>
      </c>
      <c r="Y65" s="155">
        <v>0</v>
      </c>
      <c r="Z65" s="155">
        <v>0</v>
      </c>
      <c r="AA65" s="154">
        <v>0</v>
      </c>
      <c r="AB65" s="154">
        <v>0</v>
      </c>
      <c r="AC65" s="155">
        <v>0</v>
      </c>
      <c r="AD65" s="152"/>
      <c r="AE65" s="152"/>
      <c r="AF65" s="152"/>
    </row>
    <row r="66" spans="1:49" s="141" customFormat="1" ht="23.25">
      <c r="A66" s="142" t="s">
        <v>11</v>
      </c>
      <c r="B66" s="195">
        <v>413</v>
      </c>
      <c r="C66" s="195">
        <v>309</v>
      </c>
      <c r="D66" s="195">
        <v>104</v>
      </c>
      <c r="E66" s="195" t="s">
        <v>334</v>
      </c>
      <c r="F66" s="148" t="s">
        <v>83</v>
      </c>
      <c r="G66" s="148" t="s">
        <v>335</v>
      </c>
      <c r="H66" s="146">
        <v>5.7000000000000002E-2</v>
      </c>
      <c r="I66" s="149">
        <v>6</v>
      </c>
      <c r="J66" s="195" t="s">
        <v>505</v>
      </c>
      <c r="K66" s="143">
        <v>42265</v>
      </c>
      <c r="L66" s="142" t="s">
        <v>299</v>
      </c>
      <c r="M66" s="154">
        <v>0</v>
      </c>
      <c r="N66" s="154">
        <v>7.4999999999999997E-2</v>
      </c>
      <c r="O66" s="154">
        <v>0</v>
      </c>
      <c r="P66" s="154">
        <v>2.5000000000000001E-2</v>
      </c>
      <c r="Q66" s="154">
        <v>3.77</v>
      </c>
      <c r="R66" s="154">
        <v>0</v>
      </c>
      <c r="S66" s="154">
        <v>0</v>
      </c>
      <c r="T66" s="154">
        <f t="shared" si="20"/>
        <v>0.1</v>
      </c>
      <c r="U66" s="154">
        <v>0.84025000000000005</v>
      </c>
      <c r="V66" s="155">
        <v>28</v>
      </c>
      <c r="W66" s="155">
        <v>11</v>
      </c>
      <c r="X66" s="155">
        <v>14</v>
      </c>
      <c r="Y66" s="155">
        <v>6</v>
      </c>
      <c r="Z66" s="155">
        <v>0</v>
      </c>
      <c r="AA66" s="154">
        <v>34.409999999999997</v>
      </c>
      <c r="AB66" s="154">
        <v>17.248120300751879</v>
      </c>
      <c r="AC66" s="155">
        <v>1</v>
      </c>
      <c r="AD66" s="152"/>
      <c r="AE66" s="152"/>
      <c r="AF66" s="152"/>
    </row>
    <row r="67" spans="1:49" s="141" customFormat="1" ht="23.25">
      <c r="A67" s="142" t="s">
        <v>11</v>
      </c>
      <c r="B67" s="195">
        <v>413</v>
      </c>
      <c r="C67" s="195">
        <v>309</v>
      </c>
      <c r="D67" s="195">
        <v>104</v>
      </c>
      <c r="E67" s="195" t="s">
        <v>334</v>
      </c>
      <c r="F67" s="148" t="s">
        <v>335</v>
      </c>
      <c r="G67" s="148" t="s">
        <v>83</v>
      </c>
      <c r="H67" s="146">
        <v>5.7000000000000002E-2</v>
      </c>
      <c r="I67" s="149">
        <v>6</v>
      </c>
      <c r="J67" s="195" t="s">
        <v>82</v>
      </c>
      <c r="K67" s="143">
        <v>42265</v>
      </c>
      <c r="L67" s="207" t="s">
        <v>299</v>
      </c>
      <c r="M67" s="281">
        <v>2.5000000000000001E-2</v>
      </c>
      <c r="N67" s="281">
        <v>2.5000000000000001E-2</v>
      </c>
      <c r="O67" s="281">
        <v>0.05</v>
      </c>
      <c r="P67" s="281">
        <v>0</v>
      </c>
      <c r="Q67" s="281">
        <v>3.2774999999999999</v>
      </c>
      <c r="R67" s="281">
        <v>0</v>
      </c>
      <c r="S67" s="281">
        <v>0</v>
      </c>
      <c r="T67" s="281">
        <f t="shared" si="20"/>
        <v>0.1</v>
      </c>
      <c r="U67" s="281">
        <v>0.92525000000000002</v>
      </c>
      <c r="V67" s="259">
        <v>0</v>
      </c>
      <c r="W67" s="155">
        <v>0</v>
      </c>
      <c r="X67" s="155">
        <v>0</v>
      </c>
      <c r="Y67" s="155">
        <v>0</v>
      </c>
      <c r="Z67" s="155">
        <v>0</v>
      </c>
      <c r="AA67" s="154">
        <v>0</v>
      </c>
      <c r="AB67" s="154">
        <v>0</v>
      </c>
      <c r="AC67" s="155">
        <v>0</v>
      </c>
      <c r="AD67" s="152"/>
      <c r="AE67" s="152"/>
      <c r="AF67" s="152"/>
    </row>
    <row r="68" spans="1:49" s="141" customFormat="1" ht="23.25">
      <c r="A68" s="142" t="s">
        <v>11</v>
      </c>
      <c r="B68" s="195">
        <v>413</v>
      </c>
      <c r="C68" s="195">
        <v>347</v>
      </c>
      <c r="D68" s="195">
        <v>200</v>
      </c>
      <c r="E68" s="195" t="s">
        <v>193</v>
      </c>
      <c r="F68" s="148" t="s">
        <v>336</v>
      </c>
      <c r="G68" s="148" t="s">
        <v>115</v>
      </c>
      <c r="H68" s="146">
        <v>0.68799999999999994</v>
      </c>
      <c r="I68" s="149">
        <v>4</v>
      </c>
      <c r="J68" s="195" t="s">
        <v>82</v>
      </c>
      <c r="K68" s="143">
        <v>42264</v>
      </c>
      <c r="L68" s="207" t="s">
        <v>299</v>
      </c>
      <c r="M68" s="281">
        <v>0</v>
      </c>
      <c r="N68" s="281">
        <v>0.1</v>
      </c>
      <c r="O68" s="281">
        <v>0.22500000000000001</v>
      </c>
      <c r="P68" s="281">
        <v>0.27500000000000002</v>
      </c>
      <c r="Q68" s="281">
        <v>5.2720799999999999</v>
      </c>
      <c r="R68" s="281">
        <v>0</v>
      </c>
      <c r="S68" s="281">
        <v>0</v>
      </c>
      <c r="T68" s="281">
        <f t="shared" si="20"/>
        <v>0.60000000000000009</v>
      </c>
      <c r="U68" s="281">
        <v>1.34083</v>
      </c>
      <c r="V68" s="259">
        <v>0</v>
      </c>
      <c r="W68" s="155">
        <v>0</v>
      </c>
      <c r="X68" s="155">
        <v>0</v>
      </c>
      <c r="Y68" s="155">
        <v>0</v>
      </c>
      <c r="Z68" s="155">
        <v>0</v>
      </c>
      <c r="AA68" s="154">
        <v>37.54</v>
      </c>
      <c r="AB68" s="154">
        <v>1.558970099667774</v>
      </c>
      <c r="AC68" s="155">
        <v>0</v>
      </c>
      <c r="AD68" s="152"/>
      <c r="AE68" s="152"/>
      <c r="AF68" s="152"/>
    </row>
    <row r="69" spans="1:49" s="141" customFormat="1" ht="23.25">
      <c r="A69" s="142" t="s">
        <v>11</v>
      </c>
      <c r="B69" s="195">
        <v>413</v>
      </c>
      <c r="C69" s="195">
        <v>347</v>
      </c>
      <c r="D69" s="195">
        <v>200</v>
      </c>
      <c r="E69" s="195" t="s">
        <v>193</v>
      </c>
      <c r="F69" s="148" t="s">
        <v>337</v>
      </c>
      <c r="G69" s="148" t="s">
        <v>336</v>
      </c>
      <c r="H69" s="146">
        <v>0.55000000000000004</v>
      </c>
      <c r="I69" s="149">
        <v>4</v>
      </c>
      <c r="J69" s="195" t="s">
        <v>82</v>
      </c>
      <c r="K69" s="143">
        <v>42264</v>
      </c>
      <c r="L69" s="207" t="s">
        <v>299</v>
      </c>
      <c r="M69" s="281">
        <v>0.3</v>
      </c>
      <c r="N69" s="281">
        <v>0.05</v>
      </c>
      <c r="O69" s="281">
        <v>0.05</v>
      </c>
      <c r="P69" s="281">
        <v>0.15</v>
      </c>
      <c r="Q69" s="281">
        <v>3.55227</v>
      </c>
      <c r="R69" s="281">
        <v>0</v>
      </c>
      <c r="S69" s="281">
        <v>0</v>
      </c>
      <c r="T69" s="281">
        <f t="shared" si="20"/>
        <v>0.54999999999999993</v>
      </c>
      <c r="U69" s="281">
        <v>3.1334499999999998</v>
      </c>
      <c r="V69" s="259">
        <v>0</v>
      </c>
      <c r="W69" s="155">
        <v>0</v>
      </c>
      <c r="X69" s="155">
        <v>0</v>
      </c>
      <c r="Y69" s="155">
        <v>0</v>
      </c>
      <c r="Z69" s="155">
        <v>0</v>
      </c>
      <c r="AA69" s="154">
        <v>29.88</v>
      </c>
      <c r="AB69" s="154">
        <v>1.5522077922077919</v>
      </c>
      <c r="AC69" s="155">
        <v>0</v>
      </c>
      <c r="AD69" s="152"/>
      <c r="AE69" s="152"/>
      <c r="AF69" s="152"/>
    </row>
    <row r="70" spans="1:49" s="141" customFormat="1" ht="23.25">
      <c r="A70" s="142" t="s">
        <v>11</v>
      </c>
      <c r="B70" s="195">
        <v>413</v>
      </c>
      <c r="C70" s="195">
        <v>347</v>
      </c>
      <c r="D70" s="195">
        <v>200</v>
      </c>
      <c r="E70" s="195" t="s">
        <v>193</v>
      </c>
      <c r="F70" s="148" t="s">
        <v>338</v>
      </c>
      <c r="G70" s="148" t="s">
        <v>337</v>
      </c>
      <c r="H70" s="146">
        <v>1.119</v>
      </c>
      <c r="I70" s="149">
        <v>4</v>
      </c>
      <c r="J70" s="195" t="s">
        <v>82</v>
      </c>
      <c r="K70" s="143">
        <v>42264</v>
      </c>
      <c r="L70" s="207" t="s">
        <v>299</v>
      </c>
      <c r="M70" s="281">
        <v>0.75</v>
      </c>
      <c r="N70" s="281">
        <v>0.32500000000000001</v>
      </c>
      <c r="O70" s="281">
        <v>7.4999999999999997E-2</v>
      </c>
      <c r="P70" s="281">
        <v>0</v>
      </c>
      <c r="Q70" s="281">
        <v>2.3704299999999998</v>
      </c>
      <c r="R70" s="281">
        <v>0</v>
      </c>
      <c r="S70" s="281">
        <v>0</v>
      </c>
      <c r="T70" s="281">
        <f t="shared" si="20"/>
        <v>1.1499999999999999</v>
      </c>
      <c r="U70" s="281">
        <v>4.9207200000000002</v>
      </c>
      <c r="V70" s="259">
        <v>0</v>
      </c>
      <c r="W70" s="155">
        <v>0</v>
      </c>
      <c r="X70" s="155">
        <v>0</v>
      </c>
      <c r="Y70" s="155">
        <v>0</v>
      </c>
      <c r="Z70" s="155">
        <v>0</v>
      </c>
      <c r="AA70" s="154">
        <v>0</v>
      </c>
      <c r="AB70" s="154">
        <v>0</v>
      </c>
      <c r="AC70" s="155">
        <v>0</v>
      </c>
      <c r="AD70" s="152"/>
      <c r="AE70" s="152"/>
      <c r="AF70" s="152"/>
    </row>
    <row r="71" spans="1:49" s="141" customFormat="1" ht="23.25">
      <c r="A71" s="142" t="s">
        <v>11</v>
      </c>
      <c r="B71" s="195">
        <v>413</v>
      </c>
      <c r="C71" s="195">
        <v>347</v>
      </c>
      <c r="D71" s="195">
        <v>200</v>
      </c>
      <c r="E71" s="195" t="s">
        <v>193</v>
      </c>
      <c r="F71" s="148" t="s">
        <v>339</v>
      </c>
      <c r="G71" s="148" t="s">
        <v>338</v>
      </c>
      <c r="H71" s="146">
        <v>1.0209999999999999</v>
      </c>
      <c r="I71" s="149">
        <v>4</v>
      </c>
      <c r="J71" s="195" t="s">
        <v>82</v>
      </c>
      <c r="K71" s="143">
        <v>42264</v>
      </c>
      <c r="L71" s="207" t="s">
        <v>299</v>
      </c>
      <c r="M71" s="281">
        <v>0.85</v>
      </c>
      <c r="N71" s="281">
        <v>0.2</v>
      </c>
      <c r="O71" s="281">
        <v>0</v>
      </c>
      <c r="P71" s="281">
        <v>2.5000000000000001E-2</v>
      </c>
      <c r="Q71" s="281">
        <v>2.07395</v>
      </c>
      <c r="R71" s="281">
        <v>0</v>
      </c>
      <c r="S71" s="281">
        <v>0</v>
      </c>
      <c r="T71" s="281">
        <f t="shared" si="20"/>
        <v>1.075</v>
      </c>
      <c r="U71" s="281">
        <v>2.8160500000000002</v>
      </c>
      <c r="V71" s="259">
        <v>0</v>
      </c>
      <c r="W71" s="155">
        <v>0</v>
      </c>
      <c r="X71" s="155">
        <v>0</v>
      </c>
      <c r="Y71" s="155">
        <v>0</v>
      </c>
      <c r="Z71" s="155">
        <v>0</v>
      </c>
      <c r="AA71" s="154">
        <v>0</v>
      </c>
      <c r="AB71" s="154">
        <v>0</v>
      </c>
      <c r="AC71" s="155">
        <v>0</v>
      </c>
      <c r="AD71" s="152"/>
      <c r="AE71" s="152"/>
      <c r="AF71" s="152"/>
    </row>
    <row r="72" spans="1:49" s="141" customFormat="1" ht="23.25">
      <c r="A72" s="142" t="s">
        <v>11</v>
      </c>
      <c r="B72" s="195">
        <v>413</v>
      </c>
      <c r="C72" s="195">
        <v>347</v>
      </c>
      <c r="D72" s="195">
        <v>200</v>
      </c>
      <c r="E72" s="195" t="s">
        <v>193</v>
      </c>
      <c r="F72" s="148" t="s">
        <v>194</v>
      </c>
      <c r="G72" s="148" t="s">
        <v>339</v>
      </c>
      <c r="H72" s="146">
        <v>16.12</v>
      </c>
      <c r="I72" s="149">
        <v>4</v>
      </c>
      <c r="J72" s="195" t="s">
        <v>82</v>
      </c>
      <c r="K72" s="143">
        <v>42264</v>
      </c>
      <c r="L72" s="207" t="s">
        <v>299</v>
      </c>
      <c r="M72" s="281">
        <v>1.675</v>
      </c>
      <c r="N72" s="281">
        <v>5.3</v>
      </c>
      <c r="O72" s="281">
        <v>5.6</v>
      </c>
      <c r="P72" s="281">
        <v>3.5750000000000002</v>
      </c>
      <c r="Q72" s="281">
        <v>4.1994999999999996</v>
      </c>
      <c r="R72" s="281">
        <v>0</v>
      </c>
      <c r="S72" s="281">
        <v>0</v>
      </c>
      <c r="T72" s="281">
        <f t="shared" si="20"/>
        <v>16.149999999999999</v>
      </c>
      <c r="U72" s="281">
        <v>1.30548</v>
      </c>
      <c r="V72" s="259">
        <v>204</v>
      </c>
      <c r="W72" s="155">
        <v>17</v>
      </c>
      <c r="X72" s="155">
        <v>0</v>
      </c>
      <c r="Y72" s="155">
        <v>30</v>
      </c>
      <c r="Z72" s="155">
        <v>1</v>
      </c>
      <c r="AA72" s="154">
        <v>831.49</v>
      </c>
      <c r="AB72" s="154">
        <v>1.4737504431052819</v>
      </c>
      <c r="AC72" s="155">
        <v>0</v>
      </c>
      <c r="AD72" s="152"/>
      <c r="AE72" s="152"/>
      <c r="AF72" s="152"/>
    </row>
    <row r="73" spans="1:49" s="141" customFormat="1" ht="23.25">
      <c r="A73" s="142" t="s">
        <v>11</v>
      </c>
      <c r="B73" s="195">
        <v>413</v>
      </c>
      <c r="C73" s="195">
        <v>352</v>
      </c>
      <c r="D73" s="195">
        <v>201</v>
      </c>
      <c r="E73" s="195" t="s">
        <v>15</v>
      </c>
      <c r="F73" s="148" t="s">
        <v>340</v>
      </c>
      <c r="G73" s="148" t="s">
        <v>91</v>
      </c>
      <c r="H73" s="146">
        <v>2.1</v>
      </c>
      <c r="I73" s="149">
        <v>2</v>
      </c>
      <c r="J73" s="195" t="s">
        <v>82</v>
      </c>
      <c r="K73" s="143">
        <v>42266</v>
      </c>
      <c r="L73" s="207" t="s">
        <v>299</v>
      </c>
      <c r="M73" s="281">
        <v>0.25</v>
      </c>
      <c r="N73" s="281">
        <v>0.15</v>
      </c>
      <c r="O73" s="281">
        <v>0.375</v>
      </c>
      <c r="P73" s="281">
        <v>1.35</v>
      </c>
      <c r="Q73" s="281">
        <v>5.50847</v>
      </c>
      <c r="R73" s="281">
        <v>0</v>
      </c>
      <c r="S73" s="281">
        <v>0</v>
      </c>
      <c r="T73" s="281">
        <f t="shared" si="20"/>
        <v>2.125</v>
      </c>
      <c r="U73" s="281">
        <v>1.2193400000000001</v>
      </c>
      <c r="V73" s="259">
        <v>63</v>
      </c>
      <c r="W73" s="155">
        <v>17</v>
      </c>
      <c r="X73" s="155">
        <v>10</v>
      </c>
      <c r="Y73" s="155">
        <v>12</v>
      </c>
      <c r="Z73" s="155">
        <v>8</v>
      </c>
      <c r="AA73" s="154">
        <v>86.82</v>
      </c>
      <c r="AB73" s="154">
        <v>1.1812244897959181</v>
      </c>
      <c r="AC73" s="155">
        <v>0</v>
      </c>
      <c r="AD73" s="152"/>
      <c r="AE73" s="152"/>
      <c r="AF73" s="152"/>
    </row>
    <row r="74" spans="1:49" ht="23.25">
      <c r="A74" s="69" t="s">
        <v>11</v>
      </c>
      <c r="B74" s="74">
        <v>413</v>
      </c>
      <c r="C74" s="74">
        <v>3267</v>
      </c>
      <c r="D74" s="74">
        <v>200</v>
      </c>
      <c r="E74" s="74" t="s">
        <v>341</v>
      </c>
      <c r="F74" s="75" t="s">
        <v>342</v>
      </c>
      <c r="G74" s="75" t="s">
        <v>343</v>
      </c>
      <c r="H74" s="73">
        <v>6.6859999999999999</v>
      </c>
      <c r="I74" s="76">
        <v>2</v>
      </c>
      <c r="J74" s="74" t="s">
        <v>82</v>
      </c>
      <c r="K74" s="143">
        <v>42265</v>
      </c>
      <c r="L74" s="207" t="s">
        <v>299</v>
      </c>
      <c r="M74" s="281">
        <v>0.55000000000000004</v>
      </c>
      <c r="N74" s="281">
        <v>2.4</v>
      </c>
      <c r="O74" s="281">
        <v>2.2000000000000002</v>
      </c>
      <c r="P74" s="281">
        <v>1.5249999999999999</v>
      </c>
      <c r="Q74" s="281">
        <v>4.1307099999999997</v>
      </c>
      <c r="R74" s="281">
        <v>0</v>
      </c>
      <c r="S74" s="281">
        <v>0</v>
      </c>
      <c r="T74" s="281">
        <f t="shared" si="20"/>
        <v>6.6750000000000007</v>
      </c>
      <c r="U74" s="281">
        <v>1.2058199999999999</v>
      </c>
      <c r="V74" s="259">
        <v>0</v>
      </c>
      <c r="W74" s="155">
        <v>0</v>
      </c>
      <c r="X74" s="155">
        <v>0</v>
      </c>
      <c r="Y74" s="155">
        <v>0</v>
      </c>
      <c r="Z74" s="155">
        <v>0</v>
      </c>
      <c r="AA74" s="154">
        <v>0</v>
      </c>
      <c r="AB74" s="154">
        <v>0</v>
      </c>
      <c r="AC74" s="155">
        <v>0</v>
      </c>
      <c r="AD74" s="79"/>
      <c r="AE74" s="79"/>
      <c r="AF74" s="79"/>
      <c r="AG74" s="56"/>
      <c r="AH74" s="56"/>
      <c r="AI74" s="56"/>
      <c r="AJ74" s="56"/>
      <c r="AK74" s="125"/>
      <c r="AL74" s="125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</row>
    <row r="75" spans="1:49" ht="23.25">
      <c r="A75" s="69" t="s">
        <v>11</v>
      </c>
      <c r="B75" s="74">
        <v>413</v>
      </c>
      <c r="C75" s="74">
        <v>3267</v>
      </c>
      <c r="D75" s="74">
        <v>200</v>
      </c>
      <c r="E75" s="74" t="s">
        <v>341</v>
      </c>
      <c r="F75" s="75" t="s">
        <v>344</v>
      </c>
      <c r="G75" s="75" t="s">
        <v>342</v>
      </c>
      <c r="H75" s="73">
        <v>7.5460000000000003</v>
      </c>
      <c r="I75" s="76">
        <v>2</v>
      </c>
      <c r="J75" s="74" t="s">
        <v>82</v>
      </c>
      <c r="K75" s="143">
        <v>42265</v>
      </c>
      <c r="L75" s="207" t="s">
        <v>299</v>
      </c>
      <c r="M75" s="281">
        <v>0.3</v>
      </c>
      <c r="N75" s="281">
        <v>3.55</v>
      </c>
      <c r="O75" s="281">
        <v>3.1749999999999998</v>
      </c>
      <c r="P75" s="281">
        <v>0.55000000000000004</v>
      </c>
      <c r="Q75" s="281">
        <v>3.70234</v>
      </c>
      <c r="R75" s="281">
        <v>0</v>
      </c>
      <c r="S75" s="281">
        <v>0</v>
      </c>
      <c r="T75" s="281">
        <f t="shared" si="20"/>
        <v>7.5749999999999993</v>
      </c>
      <c r="U75" s="281">
        <v>1.1049199999999999</v>
      </c>
      <c r="V75" s="259">
        <v>0</v>
      </c>
      <c r="W75" s="155">
        <v>0</v>
      </c>
      <c r="X75" s="155">
        <v>0</v>
      </c>
      <c r="Y75" s="155">
        <v>0</v>
      </c>
      <c r="Z75" s="155">
        <v>0</v>
      </c>
      <c r="AA75" s="154">
        <v>0</v>
      </c>
      <c r="AB75" s="154">
        <v>0</v>
      </c>
      <c r="AC75" s="155">
        <v>0</v>
      </c>
      <c r="AD75" s="79"/>
      <c r="AE75" s="79"/>
      <c r="AF75" s="79"/>
      <c r="AG75" s="56"/>
      <c r="AH75" s="56"/>
      <c r="AI75" s="56"/>
      <c r="AJ75" s="56"/>
      <c r="AK75" s="125"/>
      <c r="AL75" s="125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</row>
    <row r="76" spans="1:49" ht="23.25">
      <c r="A76" s="207" t="s">
        <v>11</v>
      </c>
      <c r="B76" s="199">
        <v>413</v>
      </c>
      <c r="C76" s="199">
        <v>3267</v>
      </c>
      <c r="D76" s="199">
        <v>200</v>
      </c>
      <c r="E76" s="74" t="s">
        <v>341</v>
      </c>
      <c r="F76" s="75" t="s">
        <v>345</v>
      </c>
      <c r="G76" s="75" t="s">
        <v>344</v>
      </c>
      <c r="H76" s="73">
        <v>6.7569999999999997</v>
      </c>
      <c r="I76" s="76">
        <v>2</v>
      </c>
      <c r="J76" s="74" t="s">
        <v>82</v>
      </c>
      <c r="K76" s="143">
        <v>42265</v>
      </c>
      <c r="L76" s="207" t="s">
        <v>299</v>
      </c>
      <c r="M76" s="281">
        <v>0.05</v>
      </c>
      <c r="N76" s="281">
        <v>2.35</v>
      </c>
      <c r="O76" s="281">
        <v>3.45</v>
      </c>
      <c r="P76" s="281">
        <v>0.95</v>
      </c>
      <c r="Q76" s="281">
        <v>4.17143</v>
      </c>
      <c r="R76" s="281">
        <v>0</v>
      </c>
      <c r="S76" s="281">
        <v>0</v>
      </c>
      <c r="T76" s="281">
        <f t="shared" si="20"/>
        <v>6.8</v>
      </c>
      <c r="U76" s="281">
        <v>1.0719399999999999</v>
      </c>
      <c r="V76" s="259">
        <v>0</v>
      </c>
      <c r="W76" s="155">
        <v>0</v>
      </c>
      <c r="X76" s="155">
        <v>0</v>
      </c>
      <c r="Y76" s="155">
        <v>0</v>
      </c>
      <c r="Z76" s="155">
        <v>0</v>
      </c>
      <c r="AA76" s="154">
        <v>0</v>
      </c>
      <c r="AB76" s="154">
        <v>0</v>
      </c>
      <c r="AC76" s="155">
        <v>0</v>
      </c>
      <c r="AD76" s="79"/>
      <c r="AE76" s="79"/>
      <c r="AF76" s="79"/>
      <c r="AG76" s="56"/>
      <c r="AH76" s="56"/>
      <c r="AI76" s="56"/>
      <c r="AJ76" s="56"/>
      <c r="AK76" s="125"/>
      <c r="AL76" s="125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</row>
    <row r="77" spans="1:49" ht="23.25">
      <c r="A77" s="110"/>
      <c r="B77" s="157"/>
      <c r="C77" s="157"/>
      <c r="D77" s="68"/>
      <c r="E77" s="267"/>
      <c r="F77" s="307" t="s">
        <v>122</v>
      </c>
      <c r="G77" s="308"/>
      <c r="H77" s="205">
        <v>115.56100000000001</v>
      </c>
      <c r="I77" s="278"/>
      <c r="J77" s="206"/>
      <c r="K77" s="206"/>
      <c r="L77" s="206"/>
      <c r="M77" s="266">
        <f t="shared" ref="M77:P77" si="21">SUM(M44:M76)</f>
        <v>25.200000000000003</v>
      </c>
      <c r="N77" s="266">
        <f t="shared" si="21"/>
        <v>36.249999999999993</v>
      </c>
      <c r="O77" s="266">
        <f t="shared" si="21"/>
        <v>34.15</v>
      </c>
      <c r="P77" s="266">
        <f t="shared" si="21"/>
        <v>20.250000000000004</v>
      </c>
      <c r="Q77" s="266" t="s">
        <v>123</v>
      </c>
      <c r="R77" s="266">
        <f t="shared" ref="R77:S77" si="22">SUM(R44:R76)</f>
        <v>0</v>
      </c>
      <c r="S77" s="266">
        <f t="shared" si="22"/>
        <v>0</v>
      </c>
      <c r="T77" s="266">
        <f>SUM(T44:T76)</f>
        <v>115.89899999999999</v>
      </c>
      <c r="U77" s="266" t="s">
        <v>123</v>
      </c>
      <c r="V77" s="204">
        <v>2776</v>
      </c>
      <c r="W77" s="204">
        <v>450</v>
      </c>
      <c r="X77" s="204">
        <v>330</v>
      </c>
      <c r="Y77" s="204">
        <v>237</v>
      </c>
      <c r="Z77" s="204">
        <v>65</v>
      </c>
      <c r="AA77" s="266">
        <v>2910.5600000000004</v>
      </c>
      <c r="AB77" s="266" t="s">
        <v>123</v>
      </c>
      <c r="AC77" s="204">
        <v>581</v>
      </c>
      <c r="AD77" s="72"/>
      <c r="AE77" s="79"/>
      <c r="AF77" s="72"/>
      <c r="AG77" s="56"/>
      <c r="AH77" s="56"/>
      <c r="AI77" s="56"/>
      <c r="AJ77" s="56"/>
      <c r="AK77" s="125"/>
      <c r="AL77" s="125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</row>
    <row r="78" spans="1:49" ht="23.25">
      <c r="A78" s="110"/>
      <c r="B78" s="157"/>
      <c r="C78" s="157"/>
      <c r="D78" s="68"/>
      <c r="E78" s="267"/>
      <c r="F78" s="307" t="s">
        <v>124</v>
      </c>
      <c r="G78" s="308"/>
      <c r="H78" s="202"/>
      <c r="I78" s="278"/>
      <c r="J78" s="206"/>
      <c r="K78" s="206"/>
      <c r="L78" s="206"/>
      <c r="M78" s="266" t="s">
        <v>123</v>
      </c>
      <c r="N78" s="266" t="s">
        <v>123</v>
      </c>
      <c r="O78" s="266" t="s">
        <v>123</v>
      </c>
      <c r="P78" s="266" t="s">
        <v>123</v>
      </c>
      <c r="Q78" s="266">
        <v>3.7773045251425654</v>
      </c>
      <c r="R78" s="266" t="s">
        <v>123</v>
      </c>
      <c r="S78" s="205" t="s">
        <v>123</v>
      </c>
      <c r="T78" s="205" t="s">
        <v>123</v>
      </c>
      <c r="U78" s="266">
        <v>1.2488936478050552</v>
      </c>
      <c r="V78" s="205" t="s">
        <v>123</v>
      </c>
      <c r="W78" s="271" t="s">
        <v>123</v>
      </c>
      <c r="X78" s="272" t="s">
        <v>123</v>
      </c>
      <c r="Y78" s="272" t="s">
        <v>123</v>
      </c>
      <c r="Z78" s="271" t="s">
        <v>123</v>
      </c>
      <c r="AA78" s="205" t="s">
        <v>123</v>
      </c>
      <c r="AB78" s="263">
        <v>0.71961005133961387</v>
      </c>
      <c r="AC78" s="205" t="s">
        <v>123</v>
      </c>
      <c r="AD78" s="56"/>
      <c r="AE78" s="56"/>
      <c r="AF78" s="56"/>
      <c r="AG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</row>
    <row r="79" spans="1:49"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</row>
    <row r="80" spans="1:49">
      <c r="H80" s="32">
        <f>H77+13.324</f>
        <v>128.88500000000002</v>
      </c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</row>
  </sheetData>
  <mergeCells count="56">
    <mergeCell ref="Z42:Z43"/>
    <mergeCell ref="AA42:AA43"/>
    <mergeCell ref="AB42:AB43"/>
    <mergeCell ref="V42:V43"/>
    <mergeCell ref="U42:U43"/>
    <mergeCell ref="M2:P2"/>
    <mergeCell ref="Q2:Q3"/>
    <mergeCell ref="R2:U2"/>
    <mergeCell ref="V2:V3"/>
    <mergeCell ref="W2:Y2"/>
    <mergeCell ref="AG2:AG3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F77:G77"/>
    <mergeCell ref="F78:G78"/>
    <mergeCell ref="A41:E41"/>
    <mergeCell ref="Y42:Y43"/>
    <mergeCell ref="I42:I43"/>
    <mergeCell ref="J42:J43"/>
    <mergeCell ref="K42:K43"/>
    <mergeCell ref="L42:L43"/>
    <mergeCell ref="G42:G43"/>
    <mergeCell ref="H42:H43"/>
    <mergeCell ref="W42:W43"/>
    <mergeCell ref="X42:X43"/>
    <mergeCell ref="M42:P42"/>
    <mergeCell ref="Q42:Q43"/>
    <mergeCell ref="R42:T42"/>
    <mergeCell ref="A42:A43"/>
    <mergeCell ref="A1:E1"/>
    <mergeCell ref="F2:F3"/>
    <mergeCell ref="F35:G35"/>
    <mergeCell ref="F36:G36"/>
    <mergeCell ref="F42:F43"/>
    <mergeCell ref="A2:A3"/>
    <mergeCell ref="B2:B3"/>
    <mergeCell ref="C2:C3"/>
    <mergeCell ref="D2:D3"/>
    <mergeCell ref="E2:E3"/>
    <mergeCell ref="B42:B43"/>
    <mergeCell ref="C42:C43"/>
    <mergeCell ref="D42:D43"/>
    <mergeCell ref="E42:E43"/>
  </mergeCells>
  <printOptions horizontalCentered="1"/>
  <pageMargins left="0.64337121212121207" right="0.25" top="0.75" bottom="0.75" header="0.3" footer="0.3"/>
  <pageSetup paperSize="8" scale="32" fitToHeight="0" orientation="landscape" r:id="rId1"/>
  <rowBreaks count="1" manualBreakCount="1">
    <brk id="72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7"/>
  <sheetViews>
    <sheetView view="pageLayout" topLeftCell="K1" zoomScale="70" zoomScaleNormal="70" zoomScaleSheetLayoutView="50" zoomScalePageLayoutView="70" workbookViewId="0">
      <selection activeCell="J25" sqref="J25"/>
    </sheetView>
  </sheetViews>
  <sheetFormatPr defaultRowHeight="14.25"/>
  <cols>
    <col min="1" max="1" width="28.375" customWidth="1"/>
    <col min="2" max="4" width="9.125" bestFit="1" customWidth="1"/>
    <col min="5" max="5" width="40.87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3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53" customWidth="1"/>
    <col min="35" max="35" width="9" style="53" customWidth="1"/>
    <col min="36" max="36" width="9.25" style="53" bestFit="1" customWidth="1"/>
    <col min="37" max="37" width="9.125" bestFit="1" customWidth="1"/>
    <col min="38" max="38" width="11.875" bestFit="1" customWidth="1"/>
  </cols>
  <sheetData>
    <row r="1" spans="1:50" s="16" customFormat="1" ht="23.25">
      <c r="A1" s="314" t="s">
        <v>493</v>
      </c>
      <c r="B1" s="314"/>
      <c r="C1" s="314"/>
      <c r="D1" s="314"/>
      <c r="E1" s="314"/>
    </row>
    <row r="2" spans="1:50" s="16" customFormat="1" ht="23.2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</row>
    <row r="3" spans="1:50" s="16" customFormat="1" ht="43.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/>
      <c r="AN3" s="50" t="s">
        <v>133</v>
      </c>
      <c r="AO3" s="50" t="s">
        <v>134</v>
      </c>
      <c r="AP3" s="50"/>
      <c r="AQ3" s="50"/>
      <c r="AR3" s="50"/>
      <c r="AS3" s="50"/>
      <c r="AT3" s="50"/>
      <c r="AU3" s="50"/>
      <c r="AV3" s="50"/>
      <c r="AW3" s="50"/>
      <c r="AX3" s="50"/>
    </row>
    <row r="4" spans="1:50" s="44" customFormat="1" ht="23.25">
      <c r="A4" s="45" t="s">
        <v>30</v>
      </c>
      <c r="B4" s="45">
        <v>414</v>
      </c>
      <c r="C4" s="19">
        <v>3050</v>
      </c>
      <c r="D4" s="45">
        <v>100</v>
      </c>
      <c r="E4" s="45" t="s">
        <v>200</v>
      </c>
      <c r="F4" s="14" t="s">
        <v>83</v>
      </c>
      <c r="G4" s="14" t="s">
        <v>201</v>
      </c>
      <c r="H4" s="51">
        <v>2.98</v>
      </c>
      <c r="I4" s="45">
        <v>2</v>
      </c>
      <c r="J4" s="45" t="s">
        <v>506</v>
      </c>
      <c r="K4" s="48">
        <v>42266</v>
      </c>
      <c r="L4" s="46" t="s">
        <v>131</v>
      </c>
      <c r="M4" s="158">
        <v>2.1</v>
      </c>
      <c r="N4" s="158">
        <v>0.625</v>
      </c>
      <c r="O4" s="158">
        <v>0.2</v>
      </c>
      <c r="P4" s="158">
        <v>2.5000000000000001E-2</v>
      </c>
      <c r="Q4" s="158">
        <v>2.1520000000000001</v>
      </c>
      <c r="R4" s="158">
        <v>1.825</v>
      </c>
      <c r="S4" s="158">
        <v>0.85</v>
      </c>
      <c r="T4" s="158">
        <v>0.2</v>
      </c>
      <c r="U4" s="158">
        <v>7.4999999999999997E-2</v>
      </c>
      <c r="V4" s="158">
        <v>8.8710000000000004</v>
      </c>
      <c r="W4" s="158">
        <v>0</v>
      </c>
      <c r="X4" s="158">
        <v>0</v>
      </c>
      <c r="Y4" s="158">
        <v>2.98</v>
      </c>
      <c r="Z4" s="158">
        <v>1.1339999999999999</v>
      </c>
      <c r="AA4" s="159">
        <v>0</v>
      </c>
      <c r="AB4" s="158">
        <v>0</v>
      </c>
      <c r="AC4" s="158">
        <f t="shared" ref="AC4:AC17" si="0">(AA4+AB4*0.5)/(3.5*H4*1000)*100</f>
        <v>0</v>
      </c>
      <c r="AD4" s="158">
        <v>1871</v>
      </c>
      <c r="AE4" s="158">
        <f t="shared" ref="AE4:AE17" si="1">AD4/(3.5*H4*1000)*100</f>
        <v>17.938638542665387</v>
      </c>
      <c r="AF4" s="158">
        <v>21.59</v>
      </c>
      <c r="AG4" s="158">
        <f t="shared" ref="AG4:AG17" si="2">AF4/(3.5*H4*1000)*100</f>
        <v>0.20699904122722912</v>
      </c>
      <c r="AH4" s="158">
        <v>2</v>
      </c>
      <c r="AI4" s="158">
        <f t="shared" ref="AI4:AI17" si="3">AH4/(3.5*H4*1000)*100</f>
        <v>1.9175455417066153E-2</v>
      </c>
      <c r="AJ4" s="41"/>
      <c r="AK4" s="41">
        <f>AB4*0.5</f>
        <v>0</v>
      </c>
      <c r="AL4" s="41">
        <f t="shared" ref="AL4:AL17" si="4">(AA4+AD4+AF4+AH4+AK4)*H4</f>
        <v>5645.8782000000001</v>
      </c>
      <c r="AM4" s="41"/>
      <c r="AN4" s="41">
        <f t="shared" ref="AN4:AN17" si="5">SUM(M4:P4)</f>
        <v>2.95</v>
      </c>
      <c r="AO4" s="41">
        <f t="shared" ref="AO4:AO17" si="6">SUM(R4:U4)</f>
        <v>2.95</v>
      </c>
      <c r="AP4" s="41"/>
      <c r="AR4" s="43"/>
      <c r="AS4" s="43"/>
      <c r="AT4" s="43"/>
      <c r="AU4" s="43"/>
    </row>
    <row r="5" spans="1:50" s="44" customFormat="1" ht="23.25">
      <c r="A5" s="45" t="s">
        <v>30</v>
      </c>
      <c r="B5" s="45">
        <v>414</v>
      </c>
      <c r="C5" s="19">
        <v>3051</v>
      </c>
      <c r="D5" s="45">
        <v>101</v>
      </c>
      <c r="E5" s="45" t="s">
        <v>31</v>
      </c>
      <c r="F5" s="14">
        <v>0</v>
      </c>
      <c r="G5" s="14">
        <v>5881</v>
      </c>
      <c r="H5" s="51">
        <v>5.8810000000000002</v>
      </c>
      <c r="I5" s="45">
        <v>4</v>
      </c>
      <c r="J5" s="45" t="s">
        <v>506</v>
      </c>
      <c r="K5" s="48">
        <v>42266</v>
      </c>
      <c r="L5" s="46" t="s">
        <v>131</v>
      </c>
      <c r="M5" s="158">
        <v>3.1</v>
      </c>
      <c r="N5" s="158">
        <v>2.0249999999999999</v>
      </c>
      <c r="O5" s="158">
        <v>0.42499999999999999</v>
      </c>
      <c r="P5" s="158">
        <v>0.375</v>
      </c>
      <c r="Q5" s="158">
        <v>2.78287</v>
      </c>
      <c r="R5" s="158">
        <v>4.1500000000000004</v>
      </c>
      <c r="S5" s="158">
        <v>1.375</v>
      </c>
      <c r="T5" s="158">
        <v>0.35</v>
      </c>
      <c r="U5" s="158">
        <v>0.05</v>
      </c>
      <c r="V5" s="158">
        <v>8.2199200000000001</v>
      </c>
      <c r="W5" s="158">
        <v>0</v>
      </c>
      <c r="X5" s="158">
        <v>0</v>
      </c>
      <c r="Y5" s="158">
        <v>5.8810000000000002</v>
      </c>
      <c r="Z5" s="158">
        <v>1.11168</v>
      </c>
      <c r="AA5" s="159">
        <v>42</v>
      </c>
      <c r="AB5" s="158">
        <v>14.87</v>
      </c>
      <c r="AC5" s="158">
        <f t="shared" si="0"/>
        <v>0.24016809580489229</v>
      </c>
      <c r="AD5" s="158">
        <v>2535</v>
      </c>
      <c r="AE5" s="158">
        <f t="shared" si="1"/>
        <v>12.315689751499988</v>
      </c>
      <c r="AF5" s="158">
        <v>1189.7</v>
      </c>
      <c r="AG5" s="158">
        <f t="shared" si="2"/>
        <v>5.7798722277552406</v>
      </c>
      <c r="AH5" s="158">
        <v>136</v>
      </c>
      <c r="AI5" s="158">
        <f t="shared" si="3"/>
        <v>0.66072339495226762</v>
      </c>
      <c r="AJ5" s="41"/>
      <c r="AK5" s="41">
        <f t="shared" ref="AK5:AK17" si="7">AB5*0.5</f>
        <v>7.4349999999999996</v>
      </c>
      <c r="AL5" s="41">
        <f t="shared" si="4"/>
        <v>22995.503935000001</v>
      </c>
      <c r="AM5" s="41"/>
      <c r="AN5" s="41">
        <f t="shared" si="5"/>
        <v>5.9249999999999998</v>
      </c>
      <c r="AO5" s="41">
        <f t="shared" si="6"/>
        <v>5.9249999999999998</v>
      </c>
      <c r="AP5" s="41"/>
      <c r="AR5" s="43"/>
      <c r="AS5" s="43"/>
      <c r="AT5" s="43"/>
      <c r="AU5" s="43"/>
    </row>
    <row r="6" spans="1:50" s="44" customFormat="1" ht="23.25">
      <c r="A6" s="45" t="s">
        <v>30</v>
      </c>
      <c r="B6" s="45">
        <v>414</v>
      </c>
      <c r="C6" s="19">
        <v>3051</v>
      </c>
      <c r="D6" s="45">
        <v>101</v>
      </c>
      <c r="E6" s="45" t="s">
        <v>31</v>
      </c>
      <c r="F6" s="14">
        <v>5881</v>
      </c>
      <c r="G6" s="14">
        <v>0</v>
      </c>
      <c r="H6" s="51">
        <v>5.8810000000000002</v>
      </c>
      <c r="I6" s="45">
        <v>4</v>
      </c>
      <c r="J6" s="45" t="s">
        <v>87</v>
      </c>
      <c r="K6" s="48">
        <v>42266</v>
      </c>
      <c r="L6" s="46" t="s">
        <v>131</v>
      </c>
      <c r="M6" s="158">
        <v>3.55</v>
      </c>
      <c r="N6" s="161">
        <v>1.575</v>
      </c>
      <c r="O6" s="158">
        <v>0.42499999999999999</v>
      </c>
      <c r="P6" s="158">
        <v>0.35</v>
      </c>
      <c r="Q6" s="158">
        <v>2.6059999999999999</v>
      </c>
      <c r="R6" s="158">
        <v>4.5250000000000004</v>
      </c>
      <c r="S6" s="158">
        <v>1</v>
      </c>
      <c r="T6" s="158">
        <v>0.375</v>
      </c>
      <c r="U6" s="158">
        <v>0</v>
      </c>
      <c r="V6" s="158">
        <v>8.2479999999999993</v>
      </c>
      <c r="W6" s="158">
        <v>0</v>
      </c>
      <c r="X6" s="158">
        <v>0</v>
      </c>
      <c r="Y6" s="158">
        <v>5.8810000000000002</v>
      </c>
      <c r="Z6" s="158">
        <v>0.96199999999999997</v>
      </c>
      <c r="AA6" s="159">
        <v>59</v>
      </c>
      <c r="AB6" s="158">
        <v>13.11</v>
      </c>
      <c r="AC6" s="158">
        <f t="shared" si="0"/>
        <v>0.31848325114776399</v>
      </c>
      <c r="AD6" s="158">
        <v>1476</v>
      </c>
      <c r="AE6" s="158">
        <f t="shared" si="1"/>
        <v>7.1707921393349041</v>
      </c>
      <c r="AF6" s="158">
        <v>145.13</v>
      </c>
      <c r="AG6" s="158">
        <f t="shared" si="2"/>
        <v>0.70507931109869548</v>
      </c>
      <c r="AH6" s="158">
        <v>59</v>
      </c>
      <c r="AI6" s="158">
        <f t="shared" si="3"/>
        <v>0.28663735516311611</v>
      </c>
      <c r="AJ6" s="41"/>
      <c r="AK6" s="41">
        <f t="shared" si="7"/>
        <v>6.5549999999999997</v>
      </c>
      <c r="AL6" s="41">
        <f t="shared" si="4"/>
        <v>10266.373485000002</v>
      </c>
      <c r="AM6" s="41"/>
      <c r="AN6" s="41">
        <f t="shared" si="5"/>
        <v>5.8999999999999995</v>
      </c>
      <c r="AO6" s="41">
        <f t="shared" si="6"/>
        <v>5.9</v>
      </c>
      <c r="AP6" s="41"/>
      <c r="AR6" s="43"/>
      <c r="AS6" s="43"/>
      <c r="AT6" s="43"/>
      <c r="AU6" s="43"/>
    </row>
    <row r="7" spans="1:50" s="141" customFormat="1" ht="23.25">
      <c r="A7" s="142" t="s">
        <v>30</v>
      </c>
      <c r="B7" s="142">
        <v>414</v>
      </c>
      <c r="C7" s="19">
        <v>3051</v>
      </c>
      <c r="D7" s="142">
        <v>102</v>
      </c>
      <c r="E7" s="142" t="s">
        <v>202</v>
      </c>
      <c r="F7" s="14" t="s">
        <v>203</v>
      </c>
      <c r="G7" s="14" t="s">
        <v>204</v>
      </c>
      <c r="H7" s="51">
        <v>12.919</v>
      </c>
      <c r="I7" s="142">
        <v>2</v>
      </c>
      <c r="J7" s="142" t="s">
        <v>87</v>
      </c>
      <c r="K7" s="143">
        <v>42266</v>
      </c>
      <c r="L7" s="46" t="s">
        <v>131</v>
      </c>
      <c r="M7" s="158">
        <v>5.375</v>
      </c>
      <c r="N7" s="158">
        <v>3.75</v>
      </c>
      <c r="O7" s="158">
        <v>2.35</v>
      </c>
      <c r="P7" s="158">
        <v>1.4</v>
      </c>
      <c r="Q7" s="158">
        <v>3.1480000000000001</v>
      </c>
      <c r="R7" s="158">
        <v>11.775</v>
      </c>
      <c r="S7" s="158">
        <v>0.85</v>
      </c>
      <c r="T7" s="158">
        <v>0.17499999999999999</v>
      </c>
      <c r="U7" s="158">
        <v>7.4999999999999997E-2</v>
      </c>
      <c r="V7" s="158">
        <v>5.13</v>
      </c>
      <c r="W7" s="158">
        <v>0</v>
      </c>
      <c r="X7" s="158">
        <v>0</v>
      </c>
      <c r="Y7" s="158">
        <v>12.919</v>
      </c>
      <c r="Z7" s="158">
        <v>1.163</v>
      </c>
      <c r="AA7" s="159">
        <v>734</v>
      </c>
      <c r="AB7" s="158">
        <v>648.12</v>
      </c>
      <c r="AC7" s="158">
        <f t="shared" si="0"/>
        <v>2.3399865093494632</v>
      </c>
      <c r="AD7" s="158">
        <v>16</v>
      </c>
      <c r="AE7" s="158">
        <f t="shared" si="1"/>
        <v>3.538531288357126E-2</v>
      </c>
      <c r="AF7" s="158">
        <v>1344.89</v>
      </c>
      <c r="AG7" s="158">
        <f t="shared" si="2"/>
        <v>2.9743345902491352</v>
      </c>
      <c r="AH7" s="158">
        <v>340</v>
      </c>
      <c r="AI7" s="158">
        <f t="shared" si="3"/>
        <v>0.75193789877588935</v>
      </c>
      <c r="AJ7" s="41"/>
      <c r="AK7" s="41">
        <f t="shared" si="7"/>
        <v>324.06</v>
      </c>
      <c r="AL7" s="41">
        <f t="shared" si="4"/>
        <v>35642.875050000002</v>
      </c>
      <c r="AM7" s="41"/>
      <c r="AN7" s="41">
        <f t="shared" si="5"/>
        <v>12.875</v>
      </c>
      <c r="AO7" s="41">
        <f t="shared" si="6"/>
        <v>12.875</v>
      </c>
      <c r="AP7" s="41"/>
      <c r="AR7" s="43"/>
      <c r="AS7" s="43"/>
      <c r="AT7" s="43"/>
      <c r="AU7" s="43"/>
    </row>
    <row r="8" spans="1:50" s="141" customFormat="1" ht="23.25">
      <c r="A8" s="142" t="s">
        <v>30</v>
      </c>
      <c r="B8" s="142">
        <v>414</v>
      </c>
      <c r="C8" s="19">
        <v>3076</v>
      </c>
      <c r="D8" s="142">
        <v>100</v>
      </c>
      <c r="E8" s="142" t="s">
        <v>32</v>
      </c>
      <c r="F8" s="14">
        <v>0</v>
      </c>
      <c r="G8" s="14">
        <v>22041</v>
      </c>
      <c r="H8" s="51">
        <v>22.041</v>
      </c>
      <c r="I8" s="142">
        <v>2</v>
      </c>
      <c r="J8" s="142" t="s">
        <v>506</v>
      </c>
      <c r="K8" s="143">
        <v>42266</v>
      </c>
      <c r="L8" s="46" t="s">
        <v>131</v>
      </c>
      <c r="M8" s="158">
        <v>7.4749999999999996</v>
      </c>
      <c r="N8" s="158">
        <v>4.4249999999999998</v>
      </c>
      <c r="O8" s="158">
        <v>5.3</v>
      </c>
      <c r="P8" s="158">
        <v>5.15</v>
      </c>
      <c r="Q8" s="158">
        <v>3.2550300000000001</v>
      </c>
      <c r="R8" s="158">
        <v>13.625</v>
      </c>
      <c r="S8" s="158">
        <v>4.9249999999999998</v>
      </c>
      <c r="T8" s="158">
        <v>2</v>
      </c>
      <c r="U8" s="158">
        <v>1.8</v>
      </c>
      <c r="V8" s="158">
        <v>7.2890800000000002</v>
      </c>
      <c r="W8" s="158">
        <v>0</v>
      </c>
      <c r="X8" s="158">
        <v>0</v>
      </c>
      <c r="Y8" s="158">
        <v>22.041</v>
      </c>
      <c r="Z8" s="158">
        <v>1.01542</v>
      </c>
      <c r="AA8" s="159">
        <v>4209</v>
      </c>
      <c r="AB8" s="158">
        <v>1272.04</v>
      </c>
      <c r="AC8" s="158">
        <f t="shared" si="0"/>
        <v>6.2805291437386179</v>
      </c>
      <c r="AD8" s="158">
        <v>6735</v>
      </c>
      <c r="AE8" s="158">
        <f t="shared" si="1"/>
        <v>8.7304828015322098</v>
      </c>
      <c r="AF8" s="158">
        <v>4864.88</v>
      </c>
      <c r="AG8" s="158">
        <f t="shared" si="2"/>
        <v>6.3062733736478123</v>
      </c>
      <c r="AH8" s="158">
        <v>6073</v>
      </c>
      <c r="AI8" s="158">
        <f t="shared" si="3"/>
        <v>7.872341804559035</v>
      </c>
      <c r="AJ8" s="41"/>
      <c r="AK8" s="41">
        <f t="shared" si="7"/>
        <v>636.02</v>
      </c>
      <c r="AL8" s="41">
        <f t="shared" si="4"/>
        <v>496317.03390000004</v>
      </c>
      <c r="AM8" s="41"/>
      <c r="AN8" s="41">
        <f t="shared" si="5"/>
        <v>22.35</v>
      </c>
      <c r="AO8" s="41">
        <f t="shared" si="6"/>
        <v>22.35</v>
      </c>
      <c r="AP8" s="41"/>
      <c r="AR8" s="43"/>
      <c r="AS8" s="43"/>
      <c r="AT8" s="43"/>
      <c r="AU8" s="43"/>
    </row>
    <row r="9" spans="1:50" s="141" customFormat="1" ht="23.25">
      <c r="A9" s="142" t="s">
        <v>30</v>
      </c>
      <c r="B9" s="142">
        <v>414</v>
      </c>
      <c r="C9" s="19">
        <v>3222</v>
      </c>
      <c r="D9" s="142">
        <v>200</v>
      </c>
      <c r="E9" s="142" t="s">
        <v>33</v>
      </c>
      <c r="F9" s="14">
        <v>26219</v>
      </c>
      <c r="G9" s="14">
        <v>38947</v>
      </c>
      <c r="H9" s="51">
        <v>12.613</v>
      </c>
      <c r="I9" s="142">
        <v>2</v>
      </c>
      <c r="J9" s="142" t="s">
        <v>87</v>
      </c>
      <c r="K9" s="143">
        <v>42266</v>
      </c>
      <c r="L9" s="46" t="s">
        <v>131</v>
      </c>
      <c r="M9" s="158">
        <v>9.4250000000000007</v>
      </c>
      <c r="N9" s="158">
        <v>2.1749999999999998</v>
      </c>
      <c r="O9" s="158">
        <v>0.77500000000000002</v>
      </c>
      <c r="P9" s="158">
        <v>0.375</v>
      </c>
      <c r="Q9" s="158">
        <v>2.5934200000000001</v>
      </c>
      <c r="R9" s="158">
        <v>12.175000000000001</v>
      </c>
      <c r="S9" s="158">
        <v>0.5</v>
      </c>
      <c r="T9" s="158">
        <v>7.4999999999999997E-2</v>
      </c>
      <c r="U9" s="158">
        <v>0</v>
      </c>
      <c r="V9" s="158">
        <v>6.15</v>
      </c>
      <c r="W9" s="158">
        <v>0</v>
      </c>
      <c r="X9" s="158">
        <v>0</v>
      </c>
      <c r="Y9" s="158">
        <v>12.613</v>
      </c>
      <c r="Z9" s="158">
        <v>1.1949399999999999</v>
      </c>
      <c r="AA9" s="159">
        <v>5</v>
      </c>
      <c r="AB9" s="158">
        <v>3.16</v>
      </c>
      <c r="AC9" s="158">
        <f t="shared" si="0"/>
        <v>1.490525648140807E-2</v>
      </c>
      <c r="AD9" s="158">
        <v>42</v>
      </c>
      <c r="AE9" s="158">
        <f t="shared" si="1"/>
        <v>9.5139934987711089E-2</v>
      </c>
      <c r="AF9" s="158">
        <v>323.17</v>
      </c>
      <c r="AG9" s="158">
        <f t="shared" si="2"/>
        <v>0.73205649499949033</v>
      </c>
      <c r="AH9" s="158">
        <v>89</v>
      </c>
      <c r="AI9" s="158">
        <f t="shared" si="3"/>
        <v>0.20160605271205448</v>
      </c>
      <c r="AJ9" s="41"/>
      <c r="AK9" s="41">
        <f t="shared" si="7"/>
        <v>1.58</v>
      </c>
      <c r="AL9" s="41">
        <f t="shared" si="4"/>
        <v>5811.4397499999995</v>
      </c>
      <c r="AM9" s="41"/>
      <c r="AN9" s="41">
        <f t="shared" si="5"/>
        <v>12.750000000000002</v>
      </c>
      <c r="AO9" s="41">
        <f t="shared" si="6"/>
        <v>12.75</v>
      </c>
      <c r="AP9" s="41"/>
      <c r="AR9" s="43"/>
      <c r="AS9" s="43"/>
      <c r="AT9" s="43"/>
      <c r="AU9" s="43"/>
    </row>
    <row r="10" spans="1:50" s="141" customFormat="1" ht="23.25">
      <c r="A10" s="142" t="s">
        <v>30</v>
      </c>
      <c r="B10" s="142">
        <v>414</v>
      </c>
      <c r="C10" s="19">
        <v>3239</v>
      </c>
      <c r="D10" s="142">
        <v>100</v>
      </c>
      <c r="E10" s="142" t="s">
        <v>34</v>
      </c>
      <c r="F10" s="14">
        <v>1000</v>
      </c>
      <c r="G10" s="14">
        <v>17126</v>
      </c>
      <c r="H10" s="51">
        <v>16.126000000000001</v>
      </c>
      <c r="I10" s="142">
        <v>2</v>
      </c>
      <c r="J10" s="142" t="s">
        <v>506</v>
      </c>
      <c r="K10" s="143">
        <v>42266</v>
      </c>
      <c r="L10" s="46" t="s">
        <v>131</v>
      </c>
      <c r="M10" s="158">
        <v>12.35</v>
      </c>
      <c r="N10" s="158">
        <v>2.5499999999999998</v>
      </c>
      <c r="O10" s="158">
        <v>1.0249999999999999</v>
      </c>
      <c r="P10" s="158">
        <v>0.17499999999999999</v>
      </c>
      <c r="Q10" s="158">
        <v>2.1522800000000002</v>
      </c>
      <c r="R10" s="158">
        <v>15.9</v>
      </c>
      <c r="S10" s="158">
        <v>0.2</v>
      </c>
      <c r="T10" s="158">
        <v>0</v>
      </c>
      <c r="U10" s="158">
        <v>0</v>
      </c>
      <c r="V10" s="158">
        <v>4.6986400000000001</v>
      </c>
      <c r="W10" s="158">
        <v>0</v>
      </c>
      <c r="X10" s="158">
        <v>0</v>
      </c>
      <c r="Y10" s="158">
        <v>16.126000000000001</v>
      </c>
      <c r="Z10" s="158">
        <v>1.1703699999999999</v>
      </c>
      <c r="AA10" s="159">
        <v>323</v>
      </c>
      <c r="AB10" s="158">
        <v>41.9</v>
      </c>
      <c r="AC10" s="158">
        <f t="shared" si="0"/>
        <v>0.60939742385854256</v>
      </c>
      <c r="AD10" s="158">
        <v>17219</v>
      </c>
      <c r="AE10" s="158">
        <f t="shared" si="1"/>
        <v>30.507964068673481</v>
      </c>
      <c r="AF10" s="158">
        <v>156.05000000000001</v>
      </c>
      <c r="AG10" s="158">
        <f t="shared" si="2"/>
        <v>0.27648340745202954</v>
      </c>
      <c r="AH10" s="158">
        <v>362</v>
      </c>
      <c r="AI10" s="158">
        <f t="shared" si="3"/>
        <v>0.64137772186885422</v>
      </c>
      <c r="AJ10" s="41"/>
      <c r="AK10" s="41">
        <f t="shared" si="7"/>
        <v>20.95</v>
      </c>
      <c r="AL10" s="41">
        <f t="shared" si="4"/>
        <v>291574.20600000001</v>
      </c>
      <c r="AM10" s="41"/>
      <c r="AN10" s="41">
        <f t="shared" si="5"/>
        <v>16.099999999999998</v>
      </c>
      <c r="AO10" s="41">
        <f t="shared" si="6"/>
        <v>16.100000000000001</v>
      </c>
      <c r="AP10" s="41"/>
      <c r="AR10" s="43"/>
      <c r="AS10" s="43"/>
      <c r="AT10" s="43"/>
      <c r="AU10" s="43"/>
    </row>
    <row r="11" spans="1:50" s="141" customFormat="1" ht="23.25">
      <c r="A11" s="142" t="s">
        <v>30</v>
      </c>
      <c r="B11" s="142">
        <v>414</v>
      </c>
      <c r="C11" s="19">
        <v>3261</v>
      </c>
      <c r="D11" s="142">
        <v>100</v>
      </c>
      <c r="E11" s="142" t="s">
        <v>35</v>
      </c>
      <c r="F11" s="14">
        <v>0</v>
      </c>
      <c r="G11" s="14">
        <v>21120</v>
      </c>
      <c r="H11" s="51">
        <v>21.12</v>
      </c>
      <c r="I11" s="142">
        <v>2</v>
      </c>
      <c r="J11" s="142" t="s">
        <v>87</v>
      </c>
      <c r="K11" s="143">
        <v>42266</v>
      </c>
      <c r="L11" s="46" t="s">
        <v>131</v>
      </c>
      <c r="M11" s="158">
        <v>12.25</v>
      </c>
      <c r="N11" s="158">
        <v>5.65</v>
      </c>
      <c r="O11" s="158">
        <v>2.0249999999999999</v>
      </c>
      <c r="P11" s="158">
        <v>1.175</v>
      </c>
      <c r="Q11" s="158">
        <v>2.6004</v>
      </c>
      <c r="R11" s="158">
        <v>12</v>
      </c>
      <c r="S11" s="158">
        <v>4.2750000000000004</v>
      </c>
      <c r="T11" s="158">
        <v>2.8250000000000002</v>
      </c>
      <c r="U11" s="158">
        <v>2</v>
      </c>
      <c r="V11" s="158">
        <v>10.3606</v>
      </c>
      <c r="W11" s="158">
        <v>0</v>
      </c>
      <c r="X11" s="158">
        <v>0</v>
      </c>
      <c r="Y11" s="158">
        <v>21.12</v>
      </c>
      <c r="Z11" s="158">
        <v>1.09385</v>
      </c>
      <c r="AA11" s="159">
        <v>228</v>
      </c>
      <c r="AB11" s="158">
        <v>65.12</v>
      </c>
      <c r="AC11" s="158">
        <f t="shared" si="0"/>
        <v>0.35248917748917752</v>
      </c>
      <c r="AD11" s="158">
        <v>7078</v>
      </c>
      <c r="AE11" s="158">
        <f t="shared" si="1"/>
        <v>9.5752164502164501</v>
      </c>
      <c r="AF11" s="158">
        <v>2125.71</v>
      </c>
      <c r="AG11" s="158">
        <f t="shared" si="2"/>
        <v>2.8756899350649352</v>
      </c>
      <c r="AH11" s="158">
        <v>290</v>
      </c>
      <c r="AI11" s="158">
        <f t="shared" si="3"/>
        <v>0.39231601731601728</v>
      </c>
      <c r="AJ11" s="41"/>
      <c r="AK11" s="41">
        <f t="shared" si="7"/>
        <v>32.56</v>
      </c>
      <c r="AL11" s="41">
        <f t="shared" si="4"/>
        <v>206010.18239999999</v>
      </c>
      <c r="AM11" s="41"/>
      <c r="AN11" s="41">
        <f t="shared" si="5"/>
        <v>21.099999999999998</v>
      </c>
      <c r="AO11" s="41">
        <f t="shared" si="6"/>
        <v>21.099999999999998</v>
      </c>
      <c r="AP11" s="41"/>
      <c r="AR11" s="43"/>
      <c r="AS11" s="43"/>
      <c r="AT11" s="43"/>
      <c r="AU11" s="43"/>
    </row>
    <row r="12" spans="1:50" s="141" customFormat="1" ht="23.25">
      <c r="A12" s="142" t="s">
        <v>30</v>
      </c>
      <c r="B12" s="142">
        <v>414</v>
      </c>
      <c r="C12" s="19">
        <v>3288</v>
      </c>
      <c r="D12" s="142">
        <v>100</v>
      </c>
      <c r="E12" s="142" t="s">
        <v>36</v>
      </c>
      <c r="F12" s="14">
        <v>0</v>
      </c>
      <c r="G12" s="14">
        <v>14573</v>
      </c>
      <c r="H12" s="51">
        <v>14.573</v>
      </c>
      <c r="I12" s="142">
        <v>2</v>
      </c>
      <c r="J12" s="142" t="s">
        <v>506</v>
      </c>
      <c r="K12" s="143">
        <v>42266</v>
      </c>
      <c r="L12" s="46" t="s">
        <v>131</v>
      </c>
      <c r="M12" s="158">
        <v>8.5749999999999993</v>
      </c>
      <c r="N12" s="158">
        <v>3.5750000000000002</v>
      </c>
      <c r="O12" s="158">
        <v>1.5</v>
      </c>
      <c r="P12" s="158">
        <v>0.85</v>
      </c>
      <c r="Q12" s="158">
        <v>2.6467399999999999</v>
      </c>
      <c r="R12" s="158">
        <v>14.3</v>
      </c>
      <c r="S12" s="158">
        <v>0.17499999999999999</v>
      </c>
      <c r="T12" s="158">
        <v>2.5000000000000001E-2</v>
      </c>
      <c r="U12" s="158">
        <v>0</v>
      </c>
      <c r="V12" s="158">
        <v>3.70051</v>
      </c>
      <c r="W12" s="158">
        <v>0</v>
      </c>
      <c r="X12" s="158">
        <v>0</v>
      </c>
      <c r="Y12" s="158">
        <v>14.573</v>
      </c>
      <c r="Z12" s="158">
        <v>1.2902</v>
      </c>
      <c r="AA12" s="159">
        <v>202</v>
      </c>
      <c r="AB12" s="158">
        <v>1591.46</v>
      </c>
      <c r="AC12" s="158">
        <f t="shared" si="0"/>
        <v>1.9561223789591318</v>
      </c>
      <c r="AD12" s="158">
        <v>13199</v>
      </c>
      <c r="AE12" s="158">
        <f t="shared" si="1"/>
        <v>25.877601435139347</v>
      </c>
      <c r="AF12" s="158">
        <v>1280.0999999999999</v>
      </c>
      <c r="AG12" s="158">
        <f t="shared" si="2"/>
        <v>2.5097293429139995</v>
      </c>
      <c r="AH12" s="158">
        <v>417</v>
      </c>
      <c r="AI12" s="158">
        <f t="shared" si="3"/>
        <v>0.8175588907078648</v>
      </c>
      <c r="AJ12" s="41"/>
      <c r="AK12" s="41">
        <f t="shared" si="7"/>
        <v>795.73</v>
      </c>
      <c r="AL12" s="41">
        <f t="shared" si="4"/>
        <v>231620.78459</v>
      </c>
      <c r="AM12" s="41"/>
      <c r="AN12" s="41">
        <f t="shared" si="5"/>
        <v>14.499999999999998</v>
      </c>
      <c r="AO12" s="41">
        <f t="shared" si="6"/>
        <v>14.500000000000002</v>
      </c>
      <c r="AP12" s="41"/>
      <c r="AR12" s="43"/>
      <c r="AS12" s="43"/>
      <c r="AT12" s="43"/>
      <c r="AU12" s="43"/>
    </row>
    <row r="13" spans="1:50" s="141" customFormat="1" ht="23.25">
      <c r="A13" s="142" t="s">
        <v>30</v>
      </c>
      <c r="B13" s="142">
        <v>414</v>
      </c>
      <c r="C13" s="19">
        <v>3312</v>
      </c>
      <c r="D13" s="142">
        <v>200</v>
      </c>
      <c r="E13" s="142" t="s">
        <v>37</v>
      </c>
      <c r="F13" s="14">
        <v>16551</v>
      </c>
      <c r="G13" s="14">
        <v>39206</v>
      </c>
      <c r="H13" s="51">
        <v>22.655000000000001</v>
      </c>
      <c r="I13" s="142">
        <v>6</v>
      </c>
      <c r="J13" s="142" t="s">
        <v>505</v>
      </c>
      <c r="K13" s="143">
        <v>42266</v>
      </c>
      <c r="L13" s="46" t="s">
        <v>131</v>
      </c>
      <c r="M13" s="158">
        <v>14.8</v>
      </c>
      <c r="N13" s="158">
        <v>3.95</v>
      </c>
      <c r="O13" s="158">
        <v>1.95</v>
      </c>
      <c r="P13" s="158">
        <v>1.925</v>
      </c>
      <c r="Q13" s="158">
        <v>2.5904500000000001</v>
      </c>
      <c r="R13" s="158">
        <v>19.55</v>
      </c>
      <c r="S13" s="158">
        <v>2.85</v>
      </c>
      <c r="T13" s="158">
        <v>0.22500000000000001</v>
      </c>
      <c r="U13" s="158">
        <v>0</v>
      </c>
      <c r="V13" s="158">
        <v>6.1129899999999999</v>
      </c>
      <c r="W13" s="158">
        <v>0</v>
      </c>
      <c r="X13" s="158">
        <v>0</v>
      </c>
      <c r="Y13" s="158">
        <v>22.655000000000001</v>
      </c>
      <c r="Z13" s="158">
        <v>1.12601</v>
      </c>
      <c r="AA13" s="159">
        <v>524</v>
      </c>
      <c r="AB13" s="158">
        <v>345.42</v>
      </c>
      <c r="AC13" s="158">
        <f t="shared" si="0"/>
        <v>0.87865813286250283</v>
      </c>
      <c r="AD13" s="158">
        <v>2018</v>
      </c>
      <c r="AE13" s="158">
        <f t="shared" si="1"/>
        <v>2.5450074092757826</v>
      </c>
      <c r="AF13" s="158">
        <v>1008.7</v>
      </c>
      <c r="AG13" s="158">
        <f t="shared" si="2"/>
        <v>1.2721253586404768</v>
      </c>
      <c r="AH13" s="158">
        <v>445</v>
      </c>
      <c r="AI13" s="158">
        <f t="shared" si="3"/>
        <v>0.56121322949837626</v>
      </c>
      <c r="AJ13" s="41"/>
      <c r="AK13" s="41">
        <f t="shared" si="7"/>
        <v>172.71</v>
      </c>
      <c r="AL13" s="41">
        <f t="shared" si="4"/>
        <v>94435.328550000006</v>
      </c>
      <c r="AM13" s="41"/>
      <c r="AN13" s="41">
        <f t="shared" si="5"/>
        <v>22.625</v>
      </c>
      <c r="AO13" s="41">
        <f t="shared" si="6"/>
        <v>22.625000000000004</v>
      </c>
      <c r="AP13" s="41"/>
      <c r="AR13" s="43"/>
      <c r="AS13" s="43"/>
      <c r="AT13" s="43"/>
      <c r="AU13" s="43"/>
    </row>
    <row r="14" spans="1:50" s="141" customFormat="1" ht="23.25">
      <c r="A14" s="142" t="s">
        <v>30</v>
      </c>
      <c r="B14" s="142">
        <v>414</v>
      </c>
      <c r="C14" s="19">
        <v>3312</v>
      </c>
      <c r="D14" s="142">
        <v>200</v>
      </c>
      <c r="E14" s="142" t="s">
        <v>37</v>
      </c>
      <c r="F14" s="197">
        <v>39206</v>
      </c>
      <c r="G14" s="197">
        <v>12348</v>
      </c>
      <c r="H14" s="198">
        <v>26.858000000000001</v>
      </c>
      <c r="I14" s="142">
        <v>6</v>
      </c>
      <c r="J14" s="142" t="s">
        <v>82</v>
      </c>
      <c r="K14" s="143">
        <v>42266</v>
      </c>
      <c r="L14" s="46" t="s">
        <v>131</v>
      </c>
      <c r="M14" s="158">
        <v>9.7750000000000004</v>
      </c>
      <c r="N14" s="158">
        <v>5.9249999999999998</v>
      </c>
      <c r="O14" s="158">
        <v>3.9750000000000001</v>
      </c>
      <c r="P14" s="158">
        <v>3</v>
      </c>
      <c r="Q14" s="158">
        <v>3.2040700000000002</v>
      </c>
      <c r="R14" s="158">
        <v>11.2</v>
      </c>
      <c r="S14" s="158">
        <v>4.3250000000000002</v>
      </c>
      <c r="T14" s="158">
        <v>2.6749999999999998</v>
      </c>
      <c r="U14" s="158">
        <v>4.4749999999999996</v>
      </c>
      <c r="V14" s="158">
        <v>12.420199999999999</v>
      </c>
      <c r="W14" s="158">
        <v>0</v>
      </c>
      <c r="X14" s="158">
        <v>0</v>
      </c>
      <c r="Y14" s="158">
        <v>26.858000000000001</v>
      </c>
      <c r="Z14" s="158">
        <v>1.12547</v>
      </c>
      <c r="AA14" s="159">
        <v>314</v>
      </c>
      <c r="AB14" s="158">
        <v>320.25</v>
      </c>
      <c r="AC14" s="158">
        <f t="shared" si="0"/>
        <v>0.50437220088720569</v>
      </c>
      <c r="AD14" s="158">
        <v>2333</v>
      </c>
      <c r="AE14" s="158">
        <f t="shared" si="1"/>
        <v>2.4818356860951249</v>
      </c>
      <c r="AF14" s="158">
        <v>2685.21</v>
      </c>
      <c r="AG14" s="158">
        <f t="shared" si="2"/>
        <v>2.8565152175994384</v>
      </c>
      <c r="AH14" s="158">
        <v>147</v>
      </c>
      <c r="AI14" s="158">
        <f t="shared" si="3"/>
        <v>0.15637798793655522</v>
      </c>
      <c r="AJ14" s="41"/>
      <c r="AK14" s="41">
        <f t="shared" si="7"/>
        <v>160.125</v>
      </c>
      <c r="AL14" s="41">
        <f t="shared" si="4"/>
        <v>151461.25943000001</v>
      </c>
      <c r="AM14" s="41"/>
      <c r="AN14" s="41">
        <f t="shared" si="5"/>
        <v>22.675000000000001</v>
      </c>
      <c r="AO14" s="41">
        <f t="shared" si="6"/>
        <v>22.674999999999997</v>
      </c>
      <c r="AP14" s="41"/>
      <c r="AR14" s="43"/>
      <c r="AS14" s="43"/>
      <c r="AT14" s="43"/>
      <c r="AU14" s="43"/>
    </row>
    <row r="15" spans="1:50" s="141" customFormat="1" ht="23.25">
      <c r="A15" s="142" t="s">
        <v>30</v>
      </c>
      <c r="B15" s="142">
        <v>414</v>
      </c>
      <c r="C15" s="19">
        <v>3369</v>
      </c>
      <c r="D15" s="142">
        <v>100</v>
      </c>
      <c r="E15" s="142" t="s">
        <v>38</v>
      </c>
      <c r="F15" s="14">
        <v>0</v>
      </c>
      <c r="G15" s="14">
        <v>14843</v>
      </c>
      <c r="H15" s="51">
        <v>14.843</v>
      </c>
      <c r="I15" s="142">
        <v>2</v>
      </c>
      <c r="J15" s="142" t="s">
        <v>506</v>
      </c>
      <c r="K15" s="143">
        <v>42266</v>
      </c>
      <c r="L15" s="46" t="s">
        <v>131</v>
      </c>
      <c r="M15" s="158">
        <v>9.4499999999999993</v>
      </c>
      <c r="N15" s="158">
        <v>3.0750000000000002</v>
      </c>
      <c r="O15" s="158">
        <v>1.55</v>
      </c>
      <c r="P15" s="158">
        <v>0.82499999999999996</v>
      </c>
      <c r="Q15" s="158">
        <v>2.5390799999999998</v>
      </c>
      <c r="R15" s="158">
        <v>14.324999999999999</v>
      </c>
      <c r="S15" s="158">
        <v>0.42499999999999999</v>
      </c>
      <c r="T15" s="158">
        <v>7.4999999999999997E-2</v>
      </c>
      <c r="U15" s="158">
        <v>7.4999999999999997E-2</v>
      </c>
      <c r="V15" s="158">
        <v>3.8401800000000001</v>
      </c>
      <c r="W15" s="158">
        <v>0</v>
      </c>
      <c r="X15" s="158">
        <v>0</v>
      </c>
      <c r="Y15" s="158">
        <v>14.843</v>
      </c>
      <c r="Z15" s="158">
        <v>1.18679</v>
      </c>
      <c r="AA15" s="159">
        <v>88</v>
      </c>
      <c r="AB15" s="158">
        <v>1165.77</v>
      </c>
      <c r="AC15" s="158">
        <f t="shared" si="0"/>
        <v>1.2913927681158024</v>
      </c>
      <c r="AD15" s="158">
        <v>245</v>
      </c>
      <c r="AE15" s="158">
        <f t="shared" si="1"/>
        <v>0.47160277571919423</v>
      </c>
      <c r="AF15" s="158">
        <v>2638</v>
      </c>
      <c r="AG15" s="158">
        <f t="shared" si="2"/>
        <v>5.0779107034580999</v>
      </c>
      <c r="AH15" s="158">
        <v>94</v>
      </c>
      <c r="AI15" s="158">
        <f t="shared" si="3"/>
        <v>0.1809414731330786</v>
      </c>
      <c r="AJ15" s="41"/>
      <c r="AK15" s="41">
        <f t="shared" si="7"/>
        <v>582.88499999999999</v>
      </c>
      <c r="AL15" s="41">
        <f t="shared" si="4"/>
        <v>54145.557055000005</v>
      </c>
      <c r="AM15" s="41"/>
      <c r="AN15" s="41">
        <f t="shared" si="5"/>
        <v>14.899999999999999</v>
      </c>
      <c r="AO15" s="41">
        <f t="shared" si="6"/>
        <v>14.899999999999999</v>
      </c>
      <c r="AP15" s="41"/>
      <c r="AR15" s="43"/>
      <c r="AS15" s="43"/>
      <c r="AT15" s="43"/>
      <c r="AU15" s="43"/>
    </row>
    <row r="16" spans="1:50" s="141" customFormat="1" ht="23.25">
      <c r="A16" s="142" t="s">
        <v>30</v>
      </c>
      <c r="B16" s="142">
        <v>414</v>
      </c>
      <c r="C16" s="19">
        <v>3428</v>
      </c>
      <c r="D16" s="142">
        <v>100</v>
      </c>
      <c r="E16" s="142" t="s">
        <v>39</v>
      </c>
      <c r="F16" s="14">
        <v>0</v>
      </c>
      <c r="G16" s="14">
        <v>1827</v>
      </c>
      <c r="H16" s="51">
        <v>1.827</v>
      </c>
      <c r="I16" s="142">
        <v>2</v>
      </c>
      <c r="J16" s="142" t="s">
        <v>506</v>
      </c>
      <c r="K16" s="143">
        <v>42266</v>
      </c>
      <c r="L16" s="46" t="s">
        <v>131</v>
      </c>
      <c r="M16" s="158">
        <v>1.575</v>
      </c>
      <c r="N16" s="158">
        <v>0.17499999999999999</v>
      </c>
      <c r="O16" s="158">
        <v>0.05</v>
      </c>
      <c r="P16" s="158">
        <v>0.05</v>
      </c>
      <c r="Q16" s="158">
        <v>2.1798600000000001</v>
      </c>
      <c r="R16" s="158">
        <v>1.825</v>
      </c>
      <c r="S16" s="158">
        <v>2.5000000000000001E-2</v>
      </c>
      <c r="T16" s="158">
        <v>0</v>
      </c>
      <c r="U16" s="158">
        <v>0</v>
      </c>
      <c r="V16" s="158">
        <v>5.1674600000000002</v>
      </c>
      <c r="W16" s="158">
        <v>0</v>
      </c>
      <c r="X16" s="158">
        <v>0</v>
      </c>
      <c r="Y16" s="158">
        <v>1.827</v>
      </c>
      <c r="Z16" s="158">
        <v>1.22397</v>
      </c>
      <c r="AA16" s="159">
        <v>67</v>
      </c>
      <c r="AB16" s="158">
        <v>25.23</v>
      </c>
      <c r="AC16" s="158">
        <f t="shared" si="0"/>
        <v>1.2450543435765109</v>
      </c>
      <c r="AD16" s="158">
        <v>28</v>
      </c>
      <c r="AE16" s="158">
        <f t="shared" si="1"/>
        <v>0.4378762999452655</v>
      </c>
      <c r="AF16" s="158">
        <v>100.55</v>
      </c>
      <c r="AG16" s="158">
        <f t="shared" si="2"/>
        <v>1.5724450699820158</v>
      </c>
      <c r="AH16" s="158">
        <v>16</v>
      </c>
      <c r="AI16" s="158">
        <f t="shared" si="3"/>
        <v>0.25021502854015171</v>
      </c>
      <c r="AJ16" s="41"/>
      <c r="AK16" s="41">
        <f t="shared" si="7"/>
        <v>12.615</v>
      </c>
      <c r="AL16" s="41">
        <f t="shared" si="4"/>
        <v>409.54945500000002</v>
      </c>
      <c r="AM16" s="41"/>
      <c r="AN16" s="41">
        <f t="shared" si="5"/>
        <v>1.85</v>
      </c>
      <c r="AO16" s="41">
        <f t="shared" si="6"/>
        <v>1.8499999999999999</v>
      </c>
      <c r="AP16" s="41"/>
      <c r="AR16" s="43"/>
      <c r="AS16" s="43"/>
      <c r="AT16" s="43"/>
      <c r="AU16" s="43"/>
    </row>
    <row r="17" spans="1:47" s="141" customFormat="1" ht="23.25">
      <c r="A17" s="142" t="s">
        <v>30</v>
      </c>
      <c r="B17" s="142">
        <v>414</v>
      </c>
      <c r="C17" s="19">
        <v>3596</v>
      </c>
      <c r="D17" s="142">
        <v>100</v>
      </c>
      <c r="E17" s="142" t="s">
        <v>205</v>
      </c>
      <c r="F17" s="14" t="s">
        <v>83</v>
      </c>
      <c r="G17" s="14" t="s">
        <v>206</v>
      </c>
      <c r="H17" s="51">
        <v>1.1299999999999999</v>
      </c>
      <c r="I17" s="142">
        <v>2</v>
      </c>
      <c r="J17" s="142" t="s">
        <v>506</v>
      </c>
      <c r="K17" s="143">
        <v>42266</v>
      </c>
      <c r="L17" s="46" t="s">
        <v>131</v>
      </c>
      <c r="M17" s="158">
        <v>0.25</v>
      </c>
      <c r="N17" s="158">
        <v>0.42499999999999999</v>
      </c>
      <c r="O17" s="158">
        <v>0.17499999999999999</v>
      </c>
      <c r="P17" s="158">
        <v>0.25</v>
      </c>
      <c r="Q17" s="158">
        <v>3.8340000000000001</v>
      </c>
      <c r="R17" s="158">
        <v>1.1000000000000001</v>
      </c>
      <c r="S17" s="158">
        <v>0</v>
      </c>
      <c r="T17" s="158">
        <v>0</v>
      </c>
      <c r="U17" s="158">
        <v>0</v>
      </c>
      <c r="V17" s="158">
        <v>4.88</v>
      </c>
      <c r="W17" s="158">
        <v>0</v>
      </c>
      <c r="X17" s="158">
        <v>0</v>
      </c>
      <c r="Y17" s="158">
        <v>1.1299999999999999</v>
      </c>
      <c r="Z17" s="158">
        <v>1.135</v>
      </c>
      <c r="AA17" s="159">
        <v>0</v>
      </c>
      <c r="AB17" s="158">
        <v>20.27</v>
      </c>
      <c r="AC17" s="158">
        <f t="shared" si="0"/>
        <v>0.25625790139064475</v>
      </c>
      <c r="AD17" s="158">
        <v>6</v>
      </c>
      <c r="AE17" s="158">
        <f t="shared" si="1"/>
        <v>0.15170670037926678</v>
      </c>
      <c r="AF17" s="158">
        <v>86.23</v>
      </c>
      <c r="AG17" s="158">
        <f t="shared" si="2"/>
        <v>2.1802781289506958</v>
      </c>
      <c r="AH17" s="158">
        <v>12</v>
      </c>
      <c r="AI17" s="158">
        <f t="shared" si="3"/>
        <v>0.30341340075853357</v>
      </c>
      <c r="AJ17" s="41"/>
      <c r="AK17" s="41">
        <f t="shared" si="7"/>
        <v>10.135</v>
      </c>
      <c r="AL17" s="41">
        <f t="shared" si="4"/>
        <v>129.23245</v>
      </c>
      <c r="AM17" s="41"/>
      <c r="AN17" s="41">
        <f t="shared" si="5"/>
        <v>1.1000000000000001</v>
      </c>
      <c r="AO17" s="41">
        <f t="shared" si="6"/>
        <v>1.1000000000000001</v>
      </c>
      <c r="AP17" s="41"/>
      <c r="AR17" s="43"/>
      <c r="AS17" s="43"/>
      <c r="AT17" s="43"/>
      <c r="AU17" s="43"/>
    </row>
    <row r="18" spans="1:47" s="141" customFormat="1" ht="23.25">
      <c r="A18" s="50"/>
      <c r="B18" s="50"/>
      <c r="C18" s="50"/>
      <c r="D18" s="50"/>
      <c r="E18" s="213"/>
      <c r="F18" s="294" t="s">
        <v>122</v>
      </c>
      <c r="G18" s="294"/>
      <c r="H18" s="263">
        <f>SUM(H4:H17)</f>
        <v>181.447</v>
      </c>
      <c r="I18" s="264"/>
      <c r="J18" s="264"/>
      <c r="K18" s="264"/>
      <c r="L18" s="264"/>
      <c r="M18" s="265">
        <v>102.212</v>
      </c>
      <c r="N18" s="265">
        <v>40.768000000000001</v>
      </c>
      <c r="O18" s="265">
        <v>22.2</v>
      </c>
      <c r="P18" s="265">
        <v>16.265999999999998</v>
      </c>
      <c r="Q18" s="265" t="s">
        <v>123</v>
      </c>
      <c r="R18" s="265">
        <v>141.26400000000001</v>
      </c>
      <c r="S18" s="265">
        <v>22.25</v>
      </c>
      <c r="T18" s="265">
        <v>9.1969999999999992</v>
      </c>
      <c r="U18" s="265">
        <v>8.7360000000000007</v>
      </c>
      <c r="V18" s="265" t="s">
        <v>123</v>
      </c>
      <c r="W18" s="265">
        <f t="shared" ref="W18:X18" si="8">SUM(W4:W17)</f>
        <v>0</v>
      </c>
      <c r="X18" s="265">
        <f t="shared" si="8"/>
        <v>0</v>
      </c>
      <c r="Y18" s="265">
        <v>180.11699999999999</v>
      </c>
      <c r="Z18" s="265" t="s">
        <v>123</v>
      </c>
      <c r="AA18" s="265">
        <f t="shared" ref="AA18:AB18" si="9">SUM(AA4:AA17)</f>
        <v>6795</v>
      </c>
      <c r="AB18" s="265">
        <f t="shared" si="9"/>
        <v>5526.7200000000012</v>
      </c>
      <c r="AC18" s="265" t="s">
        <v>123</v>
      </c>
      <c r="AD18" s="265">
        <f>SUM(AD4:AD17)</f>
        <v>54801</v>
      </c>
      <c r="AE18" s="265" t="s">
        <v>123</v>
      </c>
      <c r="AF18" s="265">
        <f>SUM(AF4:AF17)</f>
        <v>17969.91</v>
      </c>
      <c r="AG18" s="265" t="s">
        <v>123</v>
      </c>
      <c r="AH18" s="265">
        <f>SUM(AH4:AH17)</f>
        <v>8482</v>
      </c>
      <c r="AI18" s="265" t="s">
        <v>123</v>
      </c>
      <c r="AJ18" s="193">
        <f>(AA18+(AB18*0.5)+AD18+AF18+AH18)/H18</f>
        <v>500.48372251952361</v>
      </c>
      <c r="AL18" s="41">
        <f>SUM(AL4:AL17)/H18</f>
        <v>8853.6333157891841</v>
      </c>
      <c r="AN18" s="33">
        <f>SUM(AN4:AN17)</f>
        <v>177.6</v>
      </c>
      <c r="AO18" s="33">
        <f>SUM(AO4:AO17)</f>
        <v>177.6</v>
      </c>
    </row>
    <row r="19" spans="1:47" s="141" customFormat="1" ht="23.25">
      <c r="A19" s="50"/>
      <c r="B19" s="50"/>
      <c r="C19" s="50"/>
      <c r="D19" s="50"/>
      <c r="E19" s="213"/>
      <c r="F19" s="294" t="s">
        <v>124</v>
      </c>
      <c r="G19" s="294"/>
      <c r="H19" s="264"/>
      <c r="I19" s="264"/>
      <c r="J19" s="264"/>
      <c r="K19" s="264"/>
      <c r="L19" s="264"/>
      <c r="M19" s="265" t="s">
        <v>123</v>
      </c>
      <c r="N19" s="265" t="s">
        <v>123</v>
      </c>
      <c r="O19" s="265" t="s">
        <v>123</v>
      </c>
      <c r="P19" s="265" t="s">
        <v>123</v>
      </c>
      <c r="Q19" s="10">
        <v>2.76</v>
      </c>
      <c r="R19" s="265" t="s">
        <v>123</v>
      </c>
      <c r="S19" s="265" t="s">
        <v>123</v>
      </c>
      <c r="T19" s="265" t="s">
        <v>123</v>
      </c>
      <c r="U19" s="265" t="s">
        <v>123</v>
      </c>
      <c r="V19" s="265">
        <f>SUMPRODUCT(V4:V17,H4:H17)/H18</f>
        <v>7.2766525976180381</v>
      </c>
      <c r="W19" s="265" t="s">
        <v>123</v>
      </c>
      <c r="X19" s="265" t="s">
        <v>123</v>
      </c>
      <c r="Y19" s="265" t="s">
        <v>123</v>
      </c>
      <c r="Z19" s="265">
        <f>SUMPRODUCT(Z4:Z17,H4:H17)/H18</f>
        <v>1.1336729717768823</v>
      </c>
      <c r="AA19" s="265" t="s">
        <v>123</v>
      </c>
      <c r="AB19" s="265" t="s">
        <v>123</v>
      </c>
      <c r="AC19" s="265">
        <f>SUMPRODUCT(AC4:AC17,H4:H17)/H18</f>
        <v>1.505100663003522</v>
      </c>
      <c r="AD19" s="265" t="s">
        <v>123</v>
      </c>
      <c r="AE19" s="265">
        <f>SUMPRODUCT(AE4:AE17,H4:H17)/H18</f>
        <v>8.6292022306395637</v>
      </c>
      <c r="AF19" s="265" t="s">
        <v>123</v>
      </c>
      <c r="AG19" s="265">
        <f>SUMPRODUCT(AG4:AG17,H4:H17)/H18</f>
        <v>2.8296196685533519</v>
      </c>
      <c r="AH19" s="265" t="s">
        <v>123</v>
      </c>
      <c r="AI19" s="265">
        <f>SUMPRODUCT(AO4:AO17,H4:H17)/H18</f>
        <v>17.42671592806715</v>
      </c>
      <c r="AN19" s="141">
        <f>((AN18-H18)/H18)*100</f>
        <v>-2.1201783440894633</v>
      </c>
      <c r="AO19" s="141">
        <f>((AO18-H18)/H18)*100</f>
        <v>-2.1201783440894633</v>
      </c>
    </row>
    <row r="20" spans="1:47" s="141" customFormat="1"/>
    <row r="21" spans="1:47" s="141" customFormat="1"/>
    <row r="28" spans="1:47" ht="23.25">
      <c r="A28" s="314" t="s">
        <v>494</v>
      </c>
      <c r="B28" s="314"/>
      <c r="C28" s="314"/>
      <c r="D28" s="314"/>
      <c r="E28" s="314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68"/>
      <c r="AQ28" s="68"/>
      <c r="AR28" s="68"/>
    </row>
    <row r="29" spans="1:47" ht="93" customHeight="1">
      <c r="A29" s="299" t="s">
        <v>292</v>
      </c>
      <c r="B29" s="299" t="s">
        <v>0</v>
      </c>
      <c r="C29" s="305" t="s">
        <v>1</v>
      </c>
      <c r="D29" s="306" t="s">
        <v>2</v>
      </c>
      <c r="E29" s="299" t="s">
        <v>3</v>
      </c>
      <c r="F29" s="299" t="s">
        <v>512</v>
      </c>
      <c r="G29" s="299" t="s">
        <v>513</v>
      </c>
      <c r="H29" s="309" t="s">
        <v>514</v>
      </c>
      <c r="I29" s="299" t="s">
        <v>4</v>
      </c>
      <c r="J29" s="299" t="s">
        <v>5</v>
      </c>
      <c r="K29" s="313" t="s">
        <v>6</v>
      </c>
      <c r="L29" s="299" t="s">
        <v>7</v>
      </c>
      <c r="M29" s="300" t="s">
        <v>515</v>
      </c>
      <c r="N29" s="300"/>
      <c r="O29" s="300"/>
      <c r="P29" s="300"/>
      <c r="Q29" s="301" t="s">
        <v>516</v>
      </c>
      <c r="R29" s="302" t="s">
        <v>519</v>
      </c>
      <c r="S29" s="303"/>
      <c r="T29" s="304"/>
      <c r="U29" s="301" t="s">
        <v>520</v>
      </c>
      <c r="V29" s="297" t="s">
        <v>293</v>
      </c>
      <c r="W29" s="297" t="s">
        <v>541</v>
      </c>
      <c r="X29" s="297" t="s">
        <v>542</v>
      </c>
      <c r="Y29" s="297" t="s">
        <v>294</v>
      </c>
      <c r="Z29" s="297" t="s">
        <v>295</v>
      </c>
      <c r="AA29" s="297" t="s">
        <v>543</v>
      </c>
      <c r="AB29" s="297" t="s">
        <v>527</v>
      </c>
      <c r="AC29" s="237" t="s">
        <v>319</v>
      </c>
      <c r="AD29" s="89"/>
      <c r="AE29" s="89"/>
      <c r="AF29" s="89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68"/>
      <c r="AT29" s="68"/>
      <c r="AU29" s="68"/>
    </row>
    <row r="30" spans="1:47" ht="23.25">
      <c r="A30" s="299"/>
      <c r="B30" s="299"/>
      <c r="C30" s="305"/>
      <c r="D30" s="306"/>
      <c r="E30" s="299"/>
      <c r="F30" s="299"/>
      <c r="G30" s="299"/>
      <c r="H30" s="309"/>
      <c r="I30" s="299"/>
      <c r="J30" s="299"/>
      <c r="K30" s="313"/>
      <c r="L30" s="299"/>
      <c r="M30" s="235" t="s">
        <v>530</v>
      </c>
      <c r="N30" s="236" t="s">
        <v>531</v>
      </c>
      <c r="O30" s="236" t="s">
        <v>532</v>
      </c>
      <c r="P30" s="235" t="s">
        <v>533</v>
      </c>
      <c r="Q30" s="301"/>
      <c r="R30" s="235" t="s">
        <v>538</v>
      </c>
      <c r="S30" s="236" t="s">
        <v>539</v>
      </c>
      <c r="T30" s="235" t="s">
        <v>540</v>
      </c>
      <c r="U30" s="301"/>
      <c r="V30" s="298"/>
      <c r="W30" s="298"/>
      <c r="X30" s="298"/>
      <c r="Y30" s="298"/>
      <c r="Z30" s="298"/>
      <c r="AA30" s="298"/>
      <c r="AB30" s="298"/>
      <c r="AC30" s="238" t="s">
        <v>544</v>
      </c>
      <c r="AD30" s="90"/>
      <c r="AE30" s="90"/>
      <c r="AF30" s="90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68"/>
      <c r="AT30" s="68"/>
      <c r="AU30" s="68"/>
    </row>
    <row r="31" spans="1:47" ht="23.25">
      <c r="A31" s="81" t="s">
        <v>30</v>
      </c>
      <c r="B31" s="86">
        <v>414</v>
      </c>
      <c r="C31" s="86">
        <v>3052</v>
      </c>
      <c r="D31" s="86">
        <v>100</v>
      </c>
      <c r="E31" s="86" t="s">
        <v>346</v>
      </c>
      <c r="F31" s="87">
        <v>7500</v>
      </c>
      <c r="G31" s="87">
        <v>0</v>
      </c>
      <c r="H31" s="85">
        <v>7.5</v>
      </c>
      <c r="I31" s="88">
        <v>2</v>
      </c>
      <c r="J31" s="86" t="s">
        <v>87</v>
      </c>
      <c r="K31" s="82">
        <v>42266</v>
      </c>
      <c r="L31" s="81" t="s">
        <v>299</v>
      </c>
      <c r="M31" s="154">
        <v>0</v>
      </c>
      <c r="N31" s="154">
        <v>0.35</v>
      </c>
      <c r="O31" s="154">
        <v>6</v>
      </c>
      <c r="P31" s="154">
        <v>1.325</v>
      </c>
      <c r="Q31" s="154">
        <v>4.4702599999999997</v>
      </c>
      <c r="R31" s="154">
        <v>0</v>
      </c>
      <c r="S31" s="154">
        <v>0</v>
      </c>
      <c r="T31" s="154">
        <f>SUM(M31:P31)</f>
        <v>7.6749999999999998</v>
      </c>
      <c r="U31" s="154">
        <v>1.14608</v>
      </c>
      <c r="V31" s="155">
        <v>35</v>
      </c>
      <c r="W31" s="155">
        <v>0</v>
      </c>
      <c r="X31" s="155">
        <v>17</v>
      </c>
      <c r="Y31" s="155">
        <v>3</v>
      </c>
      <c r="Z31" s="155">
        <v>1</v>
      </c>
      <c r="AA31" s="154">
        <v>24.61</v>
      </c>
      <c r="AB31" s="154">
        <v>9.37524E-2</v>
      </c>
      <c r="AC31" s="155">
        <v>12</v>
      </c>
      <c r="AD31" s="91"/>
      <c r="AE31" s="91"/>
      <c r="AF31" s="91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68"/>
      <c r="AT31" s="68"/>
      <c r="AU31" s="68"/>
    </row>
    <row r="32" spans="1:47" ht="23.25">
      <c r="A32" s="81" t="s">
        <v>30</v>
      </c>
      <c r="B32" s="86">
        <v>414</v>
      </c>
      <c r="C32" s="86">
        <v>3312</v>
      </c>
      <c r="D32" s="86">
        <v>200</v>
      </c>
      <c r="E32" s="86" t="s">
        <v>37</v>
      </c>
      <c r="F32" s="87">
        <v>12348</v>
      </c>
      <c r="G32" s="87">
        <v>16551</v>
      </c>
      <c r="H32" s="85">
        <v>4.2030000000000003</v>
      </c>
      <c r="I32" s="88">
        <v>6</v>
      </c>
      <c r="J32" s="86" t="s">
        <v>505</v>
      </c>
      <c r="K32" s="82">
        <v>42266</v>
      </c>
      <c r="L32" s="81" t="s">
        <v>299</v>
      </c>
      <c r="M32" s="154">
        <v>0.375</v>
      </c>
      <c r="N32" s="154">
        <v>1.65</v>
      </c>
      <c r="O32" s="154">
        <v>1.55</v>
      </c>
      <c r="P32" s="154">
        <v>0.625</v>
      </c>
      <c r="Q32" s="154">
        <v>3.8409499999999999</v>
      </c>
      <c r="R32" s="154">
        <v>0</v>
      </c>
      <c r="S32" s="154">
        <v>0</v>
      </c>
      <c r="T32" s="154">
        <f t="shared" ref="T32:T35" si="10">SUM(M32:P32)</f>
        <v>4.2</v>
      </c>
      <c r="U32" s="154">
        <v>0.94347599999999998</v>
      </c>
      <c r="V32" s="155">
        <v>47</v>
      </c>
      <c r="W32" s="155">
        <v>3</v>
      </c>
      <c r="X32" s="155">
        <v>0</v>
      </c>
      <c r="Y32" s="155">
        <v>0</v>
      </c>
      <c r="Z32" s="155">
        <v>0</v>
      </c>
      <c r="AA32" s="154">
        <v>124.18</v>
      </c>
      <c r="AB32" s="154">
        <v>0.84415890000000005</v>
      </c>
      <c r="AC32" s="155">
        <v>0</v>
      </c>
      <c r="AD32" s="91"/>
      <c r="AE32" s="91"/>
      <c r="AF32" s="91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68"/>
      <c r="AT32" s="68"/>
      <c r="AU32" s="68"/>
    </row>
    <row r="33" spans="1:47" ht="23.25">
      <c r="A33" s="81" t="s">
        <v>30</v>
      </c>
      <c r="B33" s="86">
        <v>414</v>
      </c>
      <c r="C33" s="86">
        <v>3312</v>
      </c>
      <c r="D33" s="86">
        <v>200</v>
      </c>
      <c r="E33" s="86" t="s">
        <v>37</v>
      </c>
      <c r="F33" s="87">
        <v>16551</v>
      </c>
      <c r="G33" s="87">
        <v>12348</v>
      </c>
      <c r="H33" s="85">
        <v>4.2030000000000003</v>
      </c>
      <c r="I33" s="88">
        <v>6</v>
      </c>
      <c r="J33" s="86" t="s">
        <v>82</v>
      </c>
      <c r="K33" s="82">
        <v>42266</v>
      </c>
      <c r="L33" s="81" t="s">
        <v>299</v>
      </c>
      <c r="M33" s="154">
        <v>0.57499999999999996</v>
      </c>
      <c r="N33" s="154">
        <v>1.65</v>
      </c>
      <c r="O33" s="154">
        <v>1.575</v>
      </c>
      <c r="P33" s="154">
        <v>0.35</v>
      </c>
      <c r="Q33" s="154">
        <v>3.7066300000000001</v>
      </c>
      <c r="R33" s="154">
        <v>0</v>
      </c>
      <c r="S33" s="154">
        <v>0</v>
      </c>
      <c r="T33" s="154">
        <f t="shared" si="10"/>
        <v>4.1499999999999995</v>
      </c>
      <c r="U33" s="154">
        <v>0.89657799999999999</v>
      </c>
      <c r="V33" s="155">
        <v>24</v>
      </c>
      <c r="W33" s="155">
        <v>1</v>
      </c>
      <c r="X33" s="155">
        <v>10</v>
      </c>
      <c r="Y33" s="155">
        <v>5</v>
      </c>
      <c r="Z33" s="155">
        <v>0</v>
      </c>
      <c r="AA33" s="154">
        <v>260.55</v>
      </c>
      <c r="AB33" s="154">
        <v>1.7711838</v>
      </c>
      <c r="AC33" s="155">
        <v>0</v>
      </c>
      <c r="AD33" s="91"/>
      <c r="AE33" s="91"/>
      <c r="AF33" s="91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68"/>
      <c r="AT33" s="68"/>
      <c r="AU33" s="68"/>
    </row>
    <row r="34" spans="1:47" ht="23.25">
      <c r="A34" s="81" t="s">
        <v>30</v>
      </c>
      <c r="B34" s="86">
        <v>414</v>
      </c>
      <c r="C34" s="86">
        <v>3592</v>
      </c>
      <c r="D34" s="86">
        <v>100</v>
      </c>
      <c r="E34" s="86" t="s">
        <v>347</v>
      </c>
      <c r="F34" s="87">
        <v>0</v>
      </c>
      <c r="G34" s="87">
        <v>1869</v>
      </c>
      <c r="H34" s="85">
        <v>1.869</v>
      </c>
      <c r="I34" s="88">
        <v>6</v>
      </c>
      <c r="J34" s="86" t="s">
        <v>505</v>
      </c>
      <c r="K34" s="82">
        <v>42266</v>
      </c>
      <c r="L34" s="81" t="s">
        <v>299</v>
      </c>
      <c r="M34" s="154">
        <v>0.2</v>
      </c>
      <c r="N34" s="154">
        <v>0.8</v>
      </c>
      <c r="O34" s="154">
        <v>0.55000000000000004</v>
      </c>
      <c r="P34" s="154">
        <v>0.4</v>
      </c>
      <c r="Q34" s="154">
        <v>4.1232100000000003</v>
      </c>
      <c r="R34" s="154">
        <v>0</v>
      </c>
      <c r="S34" s="154">
        <v>0</v>
      </c>
      <c r="T34" s="154">
        <f t="shared" si="10"/>
        <v>1.9500000000000002</v>
      </c>
      <c r="U34" s="154">
        <v>0.91096200000000005</v>
      </c>
      <c r="V34" s="155">
        <v>60</v>
      </c>
      <c r="W34" s="155">
        <v>0</v>
      </c>
      <c r="X34" s="155">
        <v>41</v>
      </c>
      <c r="Y34" s="155">
        <v>3</v>
      </c>
      <c r="Z34" s="155">
        <v>8</v>
      </c>
      <c r="AA34" s="154">
        <v>21.23</v>
      </c>
      <c r="AB34" s="154">
        <v>0.32454329999999998</v>
      </c>
      <c r="AC34" s="155">
        <v>7</v>
      </c>
      <c r="AD34" s="91"/>
      <c r="AE34" s="91"/>
      <c r="AF34" s="91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68"/>
      <c r="AT34" s="68"/>
      <c r="AU34" s="68"/>
    </row>
    <row r="35" spans="1:47" ht="23.25">
      <c r="A35" s="81" t="s">
        <v>30</v>
      </c>
      <c r="B35" s="86">
        <v>414</v>
      </c>
      <c r="C35" s="86">
        <v>3592</v>
      </c>
      <c r="D35" s="86">
        <v>100</v>
      </c>
      <c r="E35" s="86" t="s">
        <v>347</v>
      </c>
      <c r="F35" s="87">
        <v>1869</v>
      </c>
      <c r="G35" s="87">
        <v>0</v>
      </c>
      <c r="H35" s="85">
        <v>1.869</v>
      </c>
      <c r="I35" s="88">
        <v>6</v>
      </c>
      <c r="J35" s="86" t="s">
        <v>82</v>
      </c>
      <c r="K35" s="82">
        <v>42266</v>
      </c>
      <c r="L35" s="81" t="s">
        <v>299</v>
      </c>
      <c r="M35" s="154">
        <v>0.35</v>
      </c>
      <c r="N35" s="154">
        <v>1.1499999999999999</v>
      </c>
      <c r="O35" s="154">
        <v>0.2</v>
      </c>
      <c r="P35" s="154">
        <v>0.22500000000000001</v>
      </c>
      <c r="Q35" s="154">
        <v>3.37026</v>
      </c>
      <c r="R35" s="154">
        <v>0</v>
      </c>
      <c r="S35" s="154">
        <v>0</v>
      </c>
      <c r="T35" s="154">
        <f t="shared" si="10"/>
        <v>1.925</v>
      </c>
      <c r="U35" s="154">
        <v>0.93302600000000002</v>
      </c>
      <c r="V35" s="155">
        <v>10</v>
      </c>
      <c r="W35" s="155">
        <v>0</v>
      </c>
      <c r="X35" s="155">
        <v>8</v>
      </c>
      <c r="Y35" s="155">
        <v>2</v>
      </c>
      <c r="Z35" s="155">
        <v>0</v>
      </c>
      <c r="AA35" s="154">
        <v>4.5</v>
      </c>
      <c r="AB35" s="154">
        <v>6.8791599999999994E-2</v>
      </c>
      <c r="AC35" s="155">
        <v>2</v>
      </c>
      <c r="AD35" s="91"/>
      <c r="AE35" s="91"/>
      <c r="AF35" s="91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68"/>
      <c r="AT35" s="68"/>
      <c r="AU35" s="68"/>
    </row>
    <row r="36" spans="1:47" ht="23.25">
      <c r="A36" s="80"/>
      <c r="B36" s="80"/>
      <c r="C36" s="80"/>
      <c r="D36" s="80"/>
      <c r="E36" s="267"/>
      <c r="F36" s="307" t="s">
        <v>122</v>
      </c>
      <c r="G36" s="308"/>
      <c r="H36" s="205">
        <v>19.643999999999998</v>
      </c>
      <c r="I36" s="206"/>
      <c r="J36" s="206"/>
      <c r="K36" s="206"/>
      <c r="L36" s="206"/>
      <c r="M36" s="266">
        <v>1.4810000000000001</v>
      </c>
      <c r="N36" s="266">
        <v>5.5279999999999996</v>
      </c>
      <c r="O36" s="266">
        <v>9.7479999999999993</v>
      </c>
      <c r="P36" s="266">
        <v>2.887</v>
      </c>
      <c r="Q36" s="266" t="s">
        <v>123</v>
      </c>
      <c r="R36" s="266">
        <f>SUM(R31:R35)</f>
        <v>0</v>
      </c>
      <c r="S36" s="266">
        <f>SUM(S31:S35)</f>
        <v>0</v>
      </c>
      <c r="T36" s="266">
        <f>SUM(T31:T35)</f>
        <v>19.899999999999999</v>
      </c>
      <c r="U36" s="266" t="s">
        <v>123</v>
      </c>
      <c r="V36" s="204">
        <v>176</v>
      </c>
      <c r="W36" s="204">
        <v>4</v>
      </c>
      <c r="X36" s="204">
        <v>76</v>
      </c>
      <c r="Y36" s="204">
        <v>13</v>
      </c>
      <c r="Z36" s="204">
        <v>9</v>
      </c>
      <c r="AA36" s="266">
        <v>435.07000000000005</v>
      </c>
      <c r="AB36" s="266" t="s">
        <v>123</v>
      </c>
      <c r="AC36" s="204">
        <v>21</v>
      </c>
      <c r="AD36" s="203"/>
      <c r="AE36" s="84"/>
      <c r="AF36" s="84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68"/>
      <c r="AT36" s="68"/>
      <c r="AU36" s="68"/>
    </row>
    <row r="37" spans="1:47" ht="23.25">
      <c r="A37" s="80"/>
      <c r="B37" s="80"/>
      <c r="C37" s="80"/>
      <c r="D37" s="80"/>
      <c r="E37" s="267"/>
      <c r="F37" s="307" t="s">
        <v>124</v>
      </c>
      <c r="G37" s="308"/>
      <c r="H37" s="202"/>
      <c r="I37" s="206"/>
      <c r="J37" s="206"/>
      <c r="K37" s="206"/>
      <c r="L37" s="206"/>
      <c r="M37" s="272" t="s">
        <v>123</v>
      </c>
      <c r="N37" s="272" t="s">
        <v>123</v>
      </c>
      <c r="O37" s="272" t="s">
        <v>123</v>
      </c>
      <c r="P37" s="272" t="s">
        <v>123</v>
      </c>
      <c r="Q37" s="272">
        <v>4.0345512202199147</v>
      </c>
      <c r="R37" s="272" t="s">
        <v>123</v>
      </c>
      <c r="S37" s="272" t="s">
        <v>123</v>
      </c>
      <c r="T37" s="272" t="s">
        <v>123</v>
      </c>
      <c r="U37" s="272">
        <v>1.0067074187538201</v>
      </c>
      <c r="V37" s="271" t="s">
        <v>123</v>
      </c>
      <c r="W37" s="271" t="s">
        <v>123</v>
      </c>
      <c r="X37" s="271" t="s">
        <v>123</v>
      </c>
      <c r="Y37" s="271" t="s">
        <v>123</v>
      </c>
      <c r="Z37" s="271" t="s">
        <v>123</v>
      </c>
      <c r="AA37" s="272" t="s">
        <v>123</v>
      </c>
      <c r="AB37" s="272">
        <v>0.63279226716554682</v>
      </c>
      <c r="AC37" s="273" t="s">
        <v>123</v>
      </c>
      <c r="AD37" s="203"/>
      <c r="AE37" s="84"/>
      <c r="AF37" s="84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68"/>
      <c r="AT37" s="68"/>
      <c r="AU37" s="68"/>
    </row>
  </sheetData>
  <mergeCells count="56">
    <mergeCell ref="K29:K30"/>
    <mergeCell ref="L29:L30"/>
    <mergeCell ref="AA2:AA3"/>
    <mergeCell ref="AB2:AB3"/>
    <mergeCell ref="AC2:AC3"/>
    <mergeCell ref="AA29:AA30"/>
    <mergeCell ref="AB29:AB30"/>
    <mergeCell ref="U29:U30"/>
    <mergeCell ref="M29:P29"/>
    <mergeCell ref="Q29:Q30"/>
    <mergeCell ref="W29:W30"/>
    <mergeCell ref="X29:X30"/>
    <mergeCell ref="Z29:Z30"/>
    <mergeCell ref="V29:V30"/>
    <mergeCell ref="Y29:Y30"/>
    <mergeCell ref="R29:T29"/>
    <mergeCell ref="AD2:AD3"/>
    <mergeCell ref="H2:H3"/>
    <mergeCell ref="I2:I3"/>
    <mergeCell ref="J2:J3"/>
    <mergeCell ref="K2:K3"/>
    <mergeCell ref="L2:L3"/>
    <mergeCell ref="M2:P2"/>
    <mergeCell ref="Q2:Q3"/>
    <mergeCell ref="R2:U2"/>
    <mergeCell ref="V2:V3"/>
    <mergeCell ref="W2:Y2"/>
    <mergeCell ref="F36:G36"/>
    <mergeCell ref="F37:G37"/>
    <mergeCell ref="A28:E28"/>
    <mergeCell ref="I29:I30"/>
    <mergeCell ref="J29:J30"/>
    <mergeCell ref="G29:G30"/>
    <mergeCell ref="H29:H30"/>
    <mergeCell ref="F29:F30"/>
    <mergeCell ref="A29:A30"/>
    <mergeCell ref="B29:B30"/>
    <mergeCell ref="C29:C30"/>
    <mergeCell ref="D29:D30"/>
    <mergeCell ref="E29:E30"/>
    <mergeCell ref="AI2:AI3"/>
    <mergeCell ref="A1:E1"/>
    <mergeCell ref="F18:G18"/>
    <mergeCell ref="F19:G19"/>
    <mergeCell ref="AG2:AG3"/>
    <mergeCell ref="AH2:AH3"/>
    <mergeCell ref="F2:F3"/>
    <mergeCell ref="A2:A3"/>
    <mergeCell ref="B2:B3"/>
    <mergeCell ref="C2:C3"/>
    <mergeCell ref="D2:D3"/>
    <mergeCell ref="E2:E3"/>
    <mergeCell ref="G2:G3"/>
    <mergeCell ref="AE2:AE3"/>
    <mergeCell ref="AF2:AF3"/>
    <mergeCell ref="Z2:Z3"/>
  </mergeCells>
  <printOptions horizontalCentered="1"/>
  <pageMargins left="0.64375000000000004" right="0.25" top="0.75" bottom="0.75" header="0.3" footer="0.3"/>
  <pageSetup paperSize="8" scale="37" fitToHeight="0" orientation="landscape" r:id="rId1"/>
  <colBreaks count="1" manualBreakCount="1"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4"/>
  <sheetViews>
    <sheetView view="pageLayout" zoomScale="40" zoomScaleNormal="100" zoomScaleSheetLayoutView="50" zoomScalePageLayoutView="40" workbookViewId="0">
      <selection activeCell="S84" sqref="S84"/>
    </sheetView>
  </sheetViews>
  <sheetFormatPr defaultRowHeight="14.25"/>
  <cols>
    <col min="1" max="1" width="28.375" customWidth="1"/>
    <col min="5" max="5" width="32.3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1.87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53" customWidth="1"/>
    <col min="35" max="35" width="9" style="53" customWidth="1"/>
  </cols>
  <sheetData>
    <row r="1" spans="1:49" s="16" customFormat="1" ht="23.25">
      <c r="A1" s="314" t="s">
        <v>495</v>
      </c>
      <c r="B1" s="314"/>
      <c r="C1" s="314"/>
      <c r="D1" s="314"/>
      <c r="E1" s="314"/>
    </row>
    <row r="2" spans="1:49" s="16" customFormat="1" ht="23.2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s="16" customFormat="1" ht="46.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 t="s">
        <v>133</v>
      </c>
      <c r="AN3" s="50" t="s">
        <v>134</v>
      </c>
      <c r="AO3" s="50"/>
      <c r="AP3" s="50"/>
      <c r="AQ3" s="50"/>
      <c r="AR3" s="50"/>
      <c r="AS3" s="50"/>
      <c r="AT3" s="50"/>
      <c r="AU3" s="50"/>
      <c r="AV3" s="50"/>
      <c r="AW3" s="50"/>
    </row>
    <row r="4" spans="1:49" s="1" customFormat="1" ht="23.25">
      <c r="A4" s="10" t="s">
        <v>40</v>
      </c>
      <c r="B4" s="10">
        <v>415</v>
      </c>
      <c r="C4" s="17">
        <v>338</v>
      </c>
      <c r="D4" s="10">
        <v>201</v>
      </c>
      <c r="E4" s="10" t="s">
        <v>41</v>
      </c>
      <c r="F4" s="8" t="s">
        <v>97</v>
      </c>
      <c r="G4" s="8" t="s">
        <v>98</v>
      </c>
      <c r="H4" s="9">
        <v>16.308</v>
      </c>
      <c r="I4" s="10">
        <v>12</v>
      </c>
      <c r="J4" s="10" t="s">
        <v>505</v>
      </c>
      <c r="K4" s="11">
        <v>42242</v>
      </c>
      <c r="L4" s="12" t="s">
        <v>131</v>
      </c>
      <c r="M4" s="160">
        <v>12.3</v>
      </c>
      <c r="N4" s="160">
        <v>3.05</v>
      </c>
      <c r="O4" s="160">
        <v>1.175</v>
      </c>
      <c r="P4" s="160">
        <v>0.375</v>
      </c>
      <c r="Q4" s="160">
        <v>2.2564500000000001</v>
      </c>
      <c r="R4" s="160">
        <v>16.600000000000001</v>
      </c>
      <c r="S4" s="160">
        <v>0.3</v>
      </c>
      <c r="T4" s="160">
        <v>0</v>
      </c>
      <c r="U4" s="160">
        <v>0</v>
      </c>
      <c r="V4" s="160">
        <v>4.2220700000000004</v>
      </c>
      <c r="W4" s="160">
        <v>0</v>
      </c>
      <c r="X4" s="160">
        <v>0</v>
      </c>
      <c r="Y4" s="160">
        <f>SUM(M4:P4)</f>
        <v>16.900000000000002</v>
      </c>
      <c r="Z4" s="160">
        <v>1.3488</v>
      </c>
      <c r="AA4" s="159">
        <v>0</v>
      </c>
      <c r="AB4" s="158">
        <v>25.99</v>
      </c>
      <c r="AC4" s="158">
        <f>(AA4+AB4*0.5)/(3.5*H4*1000)*100</f>
        <v>2.2767090647885346E-2</v>
      </c>
      <c r="AD4" s="158">
        <v>0</v>
      </c>
      <c r="AE4" s="158">
        <f>AD4/(3.5*H4*1000)*100</f>
        <v>0</v>
      </c>
      <c r="AF4" s="158">
        <v>3.05</v>
      </c>
      <c r="AG4" s="158">
        <f>AF4/(3.5*H4*1000)*100</f>
        <v>5.3435649462139521E-3</v>
      </c>
      <c r="AH4" s="158">
        <v>0</v>
      </c>
      <c r="AI4" s="158">
        <f>AH4/(3.5*H4*1000)*100</f>
        <v>0</v>
      </c>
      <c r="AJ4" s="2"/>
      <c r="AK4" s="2">
        <f>AB4*0.5</f>
        <v>12.994999999999999</v>
      </c>
      <c r="AL4" s="2">
        <f t="shared" ref="AL4:AL11" si="0">(AA4+AD4+AF4+AH4+AK4)*H4</f>
        <v>261.66185999999999</v>
      </c>
      <c r="AM4" s="2">
        <f t="shared" ref="AM4:AM11" si="1">SUM(M4:P4)</f>
        <v>16.900000000000002</v>
      </c>
      <c r="AN4" s="2">
        <f t="shared" ref="AN4:AN11" si="2">SUM(R4:U4)</f>
        <v>16.900000000000002</v>
      </c>
      <c r="AO4" s="2"/>
      <c r="AQ4" s="5">
        <v>0</v>
      </c>
      <c r="AR4" s="5">
        <v>0</v>
      </c>
      <c r="AS4" s="5">
        <v>0</v>
      </c>
      <c r="AT4" s="5">
        <v>0</v>
      </c>
    </row>
    <row r="5" spans="1:49" s="1" customFormat="1" ht="23.25">
      <c r="A5" s="10" t="s">
        <v>40</v>
      </c>
      <c r="B5" s="10">
        <v>415</v>
      </c>
      <c r="C5" s="17">
        <v>338</v>
      </c>
      <c r="D5" s="10">
        <v>201</v>
      </c>
      <c r="E5" s="10" t="s">
        <v>41</v>
      </c>
      <c r="F5" s="8" t="s">
        <v>98</v>
      </c>
      <c r="G5" s="8" t="s">
        <v>97</v>
      </c>
      <c r="H5" s="9">
        <v>16.308</v>
      </c>
      <c r="I5" s="10">
        <v>12</v>
      </c>
      <c r="J5" s="10" t="s">
        <v>82</v>
      </c>
      <c r="K5" s="11">
        <v>42242</v>
      </c>
      <c r="L5" s="12" t="s">
        <v>131</v>
      </c>
      <c r="M5" s="160">
        <v>10.7</v>
      </c>
      <c r="N5" s="160">
        <v>3.6</v>
      </c>
      <c r="O5" s="160">
        <v>1.375</v>
      </c>
      <c r="P5" s="160">
        <v>0.875</v>
      </c>
      <c r="Q5" s="160">
        <v>2.74627</v>
      </c>
      <c r="R5" s="160">
        <v>15.475</v>
      </c>
      <c r="S5" s="160">
        <v>0.9</v>
      </c>
      <c r="T5" s="160">
        <v>0.125</v>
      </c>
      <c r="U5" s="160">
        <v>0.05</v>
      </c>
      <c r="V5" s="160">
        <v>5.3677099999999998</v>
      </c>
      <c r="W5" s="160">
        <v>0</v>
      </c>
      <c r="X5" s="160">
        <v>0</v>
      </c>
      <c r="Y5" s="160">
        <f t="shared" ref="Y5:Y11" si="3">SUM(M5:P5)</f>
        <v>16.549999999999997</v>
      </c>
      <c r="Z5" s="160">
        <v>1.20573</v>
      </c>
      <c r="AA5" s="159">
        <v>0</v>
      </c>
      <c r="AB5" s="158">
        <v>12.69</v>
      </c>
      <c r="AC5" s="158">
        <v>1.112E-2</v>
      </c>
      <c r="AD5" s="158">
        <v>0</v>
      </c>
      <c r="AE5" s="158">
        <v>0</v>
      </c>
      <c r="AF5" s="158">
        <v>18.79</v>
      </c>
      <c r="AG5" s="158">
        <v>3.2919999999999998E-2</v>
      </c>
      <c r="AH5" s="158">
        <v>0</v>
      </c>
      <c r="AI5" s="158">
        <v>0</v>
      </c>
      <c r="AJ5" s="2"/>
      <c r="AK5" s="2">
        <f t="shared" ref="AK5:AK11" si="4">AB5*0.5</f>
        <v>6.3449999999999998</v>
      </c>
      <c r="AL5" s="2">
        <f t="shared" si="0"/>
        <v>409.90157999999997</v>
      </c>
      <c r="AM5" s="2">
        <f t="shared" si="1"/>
        <v>16.549999999999997</v>
      </c>
      <c r="AN5" s="2">
        <f t="shared" si="2"/>
        <v>16.55</v>
      </c>
      <c r="AO5" s="2"/>
      <c r="AQ5" s="5">
        <v>0</v>
      </c>
      <c r="AR5" s="5">
        <v>0</v>
      </c>
      <c r="AS5" s="5">
        <v>0</v>
      </c>
      <c r="AT5" s="5">
        <v>0</v>
      </c>
    </row>
    <row r="6" spans="1:49" s="1" customFormat="1" ht="23.25">
      <c r="A6" s="10" t="s">
        <v>40</v>
      </c>
      <c r="B6" s="10">
        <v>415</v>
      </c>
      <c r="C6" s="17">
        <v>3235</v>
      </c>
      <c r="D6" s="10">
        <v>100</v>
      </c>
      <c r="E6" s="10" t="s">
        <v>42</v>
      </c>
      <c r="F6" s="8" t="s">
        <v>83</v>
      </c>
      <c r="G6" s="8" t="s">
        <v>99</v>
      </c>
      <c r="H6" s="9">
        <v>6.2389999999999999</v>
      </c>
      <c r="I6" s="10">
        <v>2</v>
      </c>
      <c r="J6" s="10" t="s">
        <v>506</v>
      </c>
      <c r="K6" s="11">
        <v>42242</v>
      </c>
      <c r="L6" s="12" t="s">
        <v>131</v>
      </c>
      <c r="M6" s="160">
        <v>1.6</v>
      </c>
      <c r="N6" s="160">
        <v>2.2999999999999998</v>
      </c>
      <c r="O6" s="160">
        <v>1.6</v>
      </c>
      <c r="P6" s="160">
        <v>0.75</v>
      </c>
      <c r="Q6" s="160">
        <v>3.4127999999999998</v>
      </c>
      <c r="R6" s="160">
        <v>3.1749999999999998</v>
      </c>
      <c r="S6" s="160">
        <v>1.45</v>
      </c>
      <c r="T6" s="160">
        <v>1.125</v>
      </c>
      <c r="U6" s="160">
        <v>0.5</v>
      </c>
      <c r="V6" s="160">
        <v>10.9922</v>
      </c>
      <c r="W6" s="160">
        <v>0</v>
      </c>
      <c r="X6" s="160">
        <v>0</v>
      </c>
      <c r="Y6" s="160">
        <f t="shared" si="3"/>
        <v>6.25</v>
      </c>
      <c r="Z6" s="160">
        <v>1.0427900000000001</v>
      </c>
      <c r="AA6" s="159">
        <v>258</v>
      </c>
      <c r="AB6" s="158">
        <v>6.99</v>
      </c>
      <c r="AC6" s="158">
        <v>1.1975100000000001</v>
      </c>
      <c r="AD6" s="158">
        <v>0</v>
      </c>
      <c r="AE6" s="158">
        <v>0</v>
      </c>
      <c r="AF6" s="158">
        <v>0</v>
      </c>
      <c r="AG6" s="158">
        <v>0</v>
      </c>
      <c r="AH6" s="158">
        <v>0</v>
      </c>
      <c r="AI6" s="158">
        <v>0</v>
      </c>
      <c r="AJ6" s="2"/>
      <c r="AK6" s="2">
        <f t="shared" si="4"/>
        <v>3.4950000000000001</v>
      </c>
      <c r="AL6" s="2">
        <f t="shared" si="0"/>
        <v>1631.4673049999999</v>
      </c>
      <c r="AM6" s="2">
        <f t="shared" si="1"/>
        <v>6.25</v>
      </c>
      <c r="AN6" s="2">
        <f t="shared" si="2"/>
        <v>6.25</v>
      </c>
      <c r="AO6" s="2"/>
      <c r="AQ6" s="5"/>
      <c r="AR6" s="5"/>
      <c r="AS6" s="5"/>
      <c r="AT6" s="5"/>
    </row>
    <row r="7" spans="1:49" s="1" customFormat="1" ht="23.25">
      <c r="A7" s="10" t="s">
        <v>40</v>
      </c>
      <c r="B7" s="10">
        <v>415</v>
      </c>
      <c r="C7" s="17">
        <v>3242</v>
      </c>
      <c r="D7" s="10">
        <v>100</v>
      </c>
      <c r="E7" s="10" t="s">
        <v>43</v>
      </c>
      <c r="F7" s="8" t="s">
        <v>95</v>
      </c>
      <c r="G7" s="8" t="s">
        <v>96</v>
      </c>
      <c r="H7" s="9">
        <v>12.53</v>
      </c>
      <c r="I7" s="10">
        <v>6</v>
      </c>
      <c r="J7" s="10" t="s">
        <v>505</v>
      </c>
      <c r="K7" s="11">
        <v>42242</v>
      </c>
      <c r="L7" s="12" t="s">
        <v>131</v>
      </c>
      <c r="M7" s="160">
        <v>8.875</v>
      </c>
      <c r="N7" s="160">
        <v>2.2250000000000001</v>
      </c>
      <c r="O7" s="160">
        <v>0.9</v>
      </c>
      <c r="P7" s="160">
        <v>0.65</v>
      </c>
      <c r="Q7" s="160">
        <v>2.77841</v>
      </c>
      <c r="R7" s="160">
        <v>11.2</v>
      </c>
      <c r="S7" s="160">
        <v>0.95</v>
      </c>
      <c r="T7" s="160">
        <v>0.4</v>
      </c>
      <c r="U7" s="160">
        <v>0.1</v>
      </c>
      <c r="V7" s="160">
        <v>5.0141499999999999</v>
      </c>
      <c r="W7" s="160">
        <v>0</v>
      </c>
      <c r="X7" s="160">
        <v>0</v>
      </c>
      <c r="Y7" s="160">
        <f t="shared" si="3"/>
        <v>12.65</v>
      </c>
      <c r="Z7" s="160">
        <v>1.04922</v>
      </c>
      <c r="AA7" s="159">
        <v>0</v>
      </c>
      <c r="AB7" s="158">
        <v>35.85</v>
      </c>
      <c r="AC7" s="158">
        <v>4.0869999999999997E-2</v>
      </c>
      <c r="AD7" s="158">
        <v>0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2"/>
      <c r="AK7" s="2">
        <f t="shared" si="4"/>
        <v>17.925000000000001</v>
      </c>
      <c r="AL7" s="2">
        <f t="shared" si="0"/>
        <v>224.60024999999999</v>
      </c>
      <c r="AM7" s="2">
        <f t="shared" si="1"/>
        <v>12.65</v>
      </c>
      <c r="AN7" s="2">
        <f t="shared" si="2"/>
        <v>12.649999999999999</v>
      </c>
      <c r="AO7" s="2"/>
      <c r="AQ7" s="5"/>
      <c r="AR7" s="5"/>
      <c r="AS7" s="5"/>
      <c r="AT7" s="5"/>
    </row>
    <row r="8" spans="1:49" s="141" customFormat="1" ht="23.25">
      <c r="A8" s="142" t="s">
        <v>40</v>
      </c>
      <c r="B8" s="142">
        <v>415</v>
      </c>
      <c r="C8" s="19">
        <v>3242</v>
      </c>
      <c r="D8" s="142">
        <v>100</v>
      </c>
      <c r="E8" s="142" t="s">
        <v>43</v>
      </c>
      <c r="F8" s="14" t="s">
        <v>96</v>
      </c>
      <c r="G8" s="14" t="s">
        <v>95</v>
      </c>
      <c r="H8" s="9">
        <v>12.53</v>
      </c>
      <c r="I8" s="142">
        <v>6</v>
      </c>
      <c r="J8" s="142" t="s">
        <v>82</v>
      </c>
      <c r="K8" s="143">
        <v>42242</v>
      </c>
      <c r="L8" s="46" t="s">
        <v>131</v>
      </c>
      <c r="M8" s="158">
        <v>10.38</v>
      </c>
      <c r="N8" s="158">
        <v>1.575</v>
      </c>
      <c r="O8" s="158">
        <v>0.45</v>
      </c>
      <c r="P8" s="158">
        <v>0.3</v>
      </c>
      <c r="Q8" s="158">
        <v>2.4181599999999999</v>
      </c>
      <c r="R8" s="158">
        <v>11.45</v>
      </c>
      <c r="S8" s="158">
        <v>1.175</v>
      </c>
      <c r="T8" s="158">
        <v>7.4999999999999997E-2</v>
      </c>
      <c r="U8" s="158">
        <v>0</v>
      </c>
      <c r="V8" s="158">
        <v>5.0570899999999996</v>
      </c>
      <c r="W8" s="160">
        <v>0</v>
      </c>
      <c r="X8" s="160">
        <v>0</v>
      </c>
      <c r="Y8" s="160">
        <f t="shared" si="3"/>
        <v>12.705</v>
      </c>
      <c r="Z8" s="158">
        <v>1.0886499999999999</v>
      </c>
      <c r="AA8" s="159">
        <v>0</v>
      </c>
      <c r="AB8" s="158">
        <v>68.81</v>
      </c>
      <c r="AC8" s="158">
        <v>7.8450000000000006E-2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41"/>
      <c r="AK8" s="2">
        <f t="shared" si="4"/>
        <v>34.405000000000001</v>
      </c>
      <c r="AL8" s="2">
        <f t="shared" si="0"/>
        <v>431.09465</v>
      </c>
      <c r="AM8" s="41">
        <f t="shared" si="1"/>
        <v>12.705</v>
      </c>
      <c r="AN8" s="41">
        <f t="shared" si="2"/>
        <v>12.7</v>
      </c>
      <c r="AO8" s="41"/>
      <c r="AQ8" s="43"/>
      <c r="AR8" s="43"/>
      <c r="AS8" s="43"/>
      <c r="AT8" s="43"/>
    </row>
    <row r="9" spans="1:49" s="141" customFormat="1" ht="23.25">
      <c r="A9" s="142" t="s">
        <v>40</v>
      </c>
      <c r="B9" s="142">
        <v>415</v>
      </c>
      <c r="C9" s="19">
        <v>3316</v>
      </c>
      <c r="D9" s="142">
        <v>100</v>
      </c>
      <c r="E9" s="142" t="s">
        <v>44</v>
      </c>
      <c r="F9" s="14" t="s">
        <v>100</v>
      </c>
      <c r="G9" s="14" t="s">
        <v>101</v>
      </c>
      <c r="H9" s="9">
        <v>11.361000000000001</v>
      </c>
      <c r="I9" s="142">
        <v>2</v>
      </c>
      <c r="J9" s="142" t="s">
        <v>506</v>
      </c>
      <c r="K9" s="143">
        <v>42242</v>
      </c>
      <c r="L9" s="46" t="s">
        <v>131</v>
      </c>
      <c r="M9" s="158">
        <v>5.9749999999999996</v>
      </c>
      <c r="N9" s="158">
        <v>1.95</v>
      </c>
      <c r="O9" s="158">
        <v>1.825</v>
      </c>
      <c r="P9" s="158">
        <v>2.2250000000000001</v>
      </c>
      <c r="Q9" s="158">
        <v>3.36</v>
      </c>
      <c r="R9" s="158">
        <v>11.15</v>
      </c>
      <c r="S9" s="158">
        <v>0.8</v>
      </c>
      <c r="T9" s="158">
        <v>2.5000000000000001E-2</v>
      </c>
      <c r="U9" s="158">
        <v>0</v>
      </c>
      <c r="V9" s="158">
        <v>6.97248</v>
      </c>
      <c r="W9" s="160">
        <v>0</v>
      </c>
      <c r="X9" s="160">
        <v>0</v>
      </c>
      <c r="Y9" s="160">
        <f t="shared" si="3"/>
        <v>11.975</v>
      </c>
      <c r="Z9" s="158">
        <v>1.0208699999999999</v>
      </c>
      <c r="AA9" s="159">
        <v>17</v>
      </c>
      <c r="AB9" s="158">
        <v>16.989999999999998</v>
      </c>
      <c r="AC9" s="158">
        <v>6.4119999999999996E-2</v>
      </c>
      <c r="AD9" s="158">
        <v>0</v>
      </c>
      <c r="AE9" s="158">
        <v>0</v>
      </c>
      <c r="AF9" s="158">
        <v>0</v>
      </c>
      <c r="AG9" s="158">
        <v>0</v>
      </c>
      <c r="AH9" s="158">
        <v>2</v>
      </c>
      <c r="AI9" s="158">
        <v>5.0299999999999997E-3</v>
      </c>
      <c r="AJ9" s="41"/>
      <c r="AK9" s="2">
        <f t="shared" si="4"/>
        <v>8.4949999999999992</v>
      </c>
      <c r="AL9" s="2">
        <f t="shared" si="0"/>
        <v>312.37069500000001</v>
      </c>
      <c r="AM9" s="41">
        <f t="shared" si="1"/>
        <v>11.975</v>
      </c>
      <c r="AN9" s="41">
        <f t="shared" si="2"/>
        <v>11.975000000000001</v>
      </c>
      <c r="AO9" s="41"/>
      <c r="AQ9" s="43"/>
      <c r="AR9" s="43"/>
      <c r="AS9" s="43"/>
      <c r="AT9" s="43"/>
    </row>
    <row r="10" spans="1:49" s="141" customFormat="1" ht="23.25">
      <c r="A10" s="142" t="s">
        <v>40</v>
      </c>
      <c r="B10" s="142">
        <v>415</v>
      </c>
      <c r="C10" s="19">
        <v>3415</v>
      </c>
      <c r="D10" s="142">
        <v>100</v>
      </c>
      <c r="E10" s="142" t="s">
        <v>45</v>
      </c>
      <c r="F10" s="14" t="s">
        <v>102</v>
      </c>
      <c r="G10" s="14" t="s">
        <v>83</v>
      </c>
      <c r="H10" s="9">
        <v>5.1529999999999996</v>
      </c>
      <c r="I10" s="142">
        <v>2</v>
      </c>
      <c r="J10" s="142" t="s">
        <v>87</v>
      </c>
      <c r="K10" s="143">
        <v>42242</v>
      </c>
      <c r="L10" s="46" t="s">
        <v>131</v>
      </c>
      <c r="M10" s="158">
        <v>0.625</v>
      </c>
      <c r="N10" s="158">
        <v>0.625</v>
      </c>
      <c r="O10" s="158">
        <v>2.8250000000000002</v>
      </c>
      <c r="P10" s="158">
        <v>1.1499999999999999</v>
      </c>
      <c r="Q10" s="158">
        <v>3.8209</v>
      </c>
      <c r="R10" s="158">
        <v>5.2249999999999996</v>
      </c>
      <c r="S10" s="158">
        <v>0</v>
      </c>
      <c r="T10" s="158">
        <v>0</v>
      </c>
      <c r="U10" s="158">
        <v>0</v>
      </c>
      <c r="V10" s="158">
        <v>3.0007799999999998</v>
      </c>
      <c r="W10" s="160">
        <v>0</v>
      </c>
      <c r="X10" s="160">
        <v>0</v>
      </c>
      <c r="Y10" s="160">
        <f t="shared" si="3"/>
        <v>5.2249999999999996</v>
      </c>
      <c r="Z10" s="158">
        <v>1.3491899999999999</v>
      </c>
      <c r="AA10" s="159">
        <v>0</v>
      </c>
      <c r="AB10" s="158">
        <v>70.52</v>
      </c>
      <c r="AC10" s="158">
        <v>0.19550000000000001</v>
      </c>
      <c r="AD10" s="158">
        <v>0</v>
      </c>
      <c r="AE10" s="158">
        <v>0</v>
      </c>
      <c r="AF10" s="158">
        <v>10.97</v>
      </c>
      <c r="AG10" s="158">
        <v>6.0824000000000003E-2</v>
      </c>
      <c r="AH10" s="158">
        <v>0</v>
      </c>
      <c r="AI10" s="158">
        <v>0</v>
      </c>
      <c r="AJ10" s="41"/>
      <c r="AK10" s="2">
        <f t="shared" si="4"/>
        <v>35.26</v>
      </c>
      <c r="AL10" s="2">
        <f t="shared" si="0"/>
        <v>238.22318999999996</v>
      </c>
      <c r="AM10" s="41">
        <f t="shared" si="1"/>
        <v>5.2249999999999996</v>
      </c>
      <c r="AN10" s="41">
        <f t="shared" si="2"/>
        <v>5.2249999999999996</v>
      </c>
      <c r="AO10" s="41"/>
      <c r="AQ10" s="43"/>
      <c r="AR10" s="43"/>
      <c r="AS10" s="43"/>
      <c r="AT10" s="43"/>
    </row>
    <row r="11" spans="1:49" s="141" customFormat="1" ht="23.25">
      <c r="A11" s="142" t="s">
        <v>40</v>
      </c>
      <c r="B11" s="142">
        <v>415</v>
      </c>
      <c r="C11" s="19">
        <v>3423</v>
      </c>
      <c r="D11" s="142">
        <v>100</v>
      </c>
      <c r="E11" s="142" t="s">
        <v>46</v>
      </c>
      <c r="F11" s="14" t="s">
        <v>103</v>
      </c>
      <c r="G11" s="14" t="s">
        <v>104</v>
      </c>
      <c r="H11" s="9">
        <v>6.9370000000000003</v>
      </c>
      <c r="I11" s="142">
        <v>2</v>
      </c>
      <c r="J11" s="142" t="s">
        <v>506</v>
      </c>
      <c r="K11" s="143">
        <v>42242</v>
      </c>
      <c r="L11" s="46" t="s">
        <v>131</v>
      </c>
      <c r="M11" s="158">
        <v>2.375</v>
      </c>
      <c r="N11" s="158">
        <v>2.0499999999999998</v>
      </c>
      <c r="O11" s="158">
        <v>1.425</v>
      </c>
      <c r="P11" s="158">
        <v>0.82499999999999996</v>
      </c>
      <c r="Q11" s="158">
        <v>3.42869</v>
      </c>
      <c r="R11" s="158">
        <v>5.1749999999999998</v>
      </c>
      <c r="S11" s="158">
        <v>1.0249999999999999</v>
      </c>
      <c r="T11" s="158">
        <v>0.35</v>
      </c>
      <c r="U11" s="158">
        <v>0.125</v>
      </c>
      <c r="V11" s="158">
        <v>7.2447499999999998</v>
      </c>
      <c r="W11" s="160">
        <v>0</v>
      </c>
      <c r="X11" s="160">
        <v>0</v>
      </c>
      <c r="Y11" s="160">
        <f t="shared" si="3"/>
        <v>6.6749999999999998</v>
      </c>
      <c r="Z11" s="158">
        <v>1.24956</v>
      </c>
      <c r="AA11" s="159">
        <v>0</v>
      </c>
      <c r="AB11" s="158">
        <v>3.51</v>
      </c>
      <c r="AC11" s="158">
        <v>7.2300000000000003E-3</v>
      </c>
      <c r="AD11" s="158">
        <v>0</v>
      </c>
      <c r="AE11" s="158">
        <v>0</v>
      </c>
      <c r="AF11" s="158">
        <v>185.42</v>
      </c>
      <c r="AG11" s="158">
        <v>0.76368999999999998</v>
      </c>
      <c r="AH11" s="158">
        <v>0</v>
      </c>
      <c r="AI11" s="158">
        <v>0</v>
      </c>
      <c r="AJ11" s="41"/>
      <c r="AK11" s="2">
        <f t="shared" si="4"/>
        <v>1.7549999999999999</v>
      </c>
      <c r="AL11" s="2">
        <f t="shared" si="0"/>
        <v>1298.4329749999999</v>
      </c>
      <c r="AM11" s="41">
        <f t="shared" si="1"/>
        <v>6.6749999999999998</v>
      </c>
      <c r="AN11" s="41">
        <f t="shared" si="2"/>
        <v>6.6749999999999989</v>
      </c>
      <c r="AO11" s="41"/>
      <c r="AQ11" s="43"/>
      <c r="AR11" s="43"/>
      <c r="AS11" s="43"/>
      <c r="AT11" s="43"/>
    </row>
    <row r="12" spans="1:49" s="141" customFormat="1" ht="23.25">
      <c r="A12" s="50"/>
      <c r="B12" s="50"/>
      <c r="C12" s="50"/>
      <c r="D12" s="50"/>
      <c r="E12" s="213"/>
      <c r="F12" s="294" t="s">
        <v>122</v>
      </c>
      <c r="G12" s="294"/>
      <c r="H12" s="263">
        <f>SUBTOTAL(9,H4:H11)</f>
        <v>87.366</v>
      </c>
      <c r="I12" s="264"/>
      <c r="J12" s="264"/>
      <c r="K12" s="264"/>
      <c r="L12" s="264"/>
      <c r="M12" s="265">
        <v>51.901000000000003</v>
      </c>
      <c r="N12" s="265">
        <v>17.068999999999999</v>
      </c>
      <c r="O12" s="265">
        <v>11.371</v>
      </c>
      <c r="P12" s="265">
        <v>7.024</v>
      </c>
      <c r="Q12" s="265" t="s">
        <v>123</v>
      </c>
      <c r="R12" s="265">
        <v>78.057000000000002</v>
      </c>
      <c r="S12" s="265">
        <v>6.484</v>
      </c>
      <c r="T12" s="265">
        <v>2.0630000000000002</v>
      </c>
      <c r="U12" s="265">
        <v>0.76100000000000001</v>
      </c>
      <c r="V12" s="265" t="s">
        <v>123</v>
      </c>
      <c r="W12" s="265">
        <f t="shared" ref="W12:X12" si="5">SUM(W4:W11)</f>
        <v>0</v>
      </c>
      <c r="X12" s="265">
        <f t="shared" si="5"/>
        <v>0</v>
      </c>
      <c r="Y12" s="265">
        <f>SUM(Y4:Y11)</f>
        <v>88.929999999999993</v>
      </c>
      <c r="Z12" s="265" t="s">
        <v>123</v>
      </c>
      <c r="AA12" s="265">
        <f t="shared" ref="AA12:AB12" si="6">SUM(AA4:AA11)</f>
        <v>275</v>
      </c>
      <c r="AB12" s="265">
        <f t="shared" si="6"/>
        <v>241.35000000000002</v>
      </c>
      <c r="AC12" s="265" t="s">
        <v>123</v>
      </c>
      <c r="AD12" s="265">
        <f>SUM(AD4:AD11)</f>
        <v>0</v>
      </c>
      <c r="AE12" s="265" t="s">
        <v>123</v>
      </c>
      <c r="AF12" s="265">
        <f>SUM(AF4:AF11)</f>
        <v>218.23</v>
      </c>
      <c r="AG12" s="265" t="s">
        <v>123</v>
      </c>
      <c r="AH12" s="265">
        <f>SUM(AH4:AH11)</f>
        <v>2</v>
      </c>
      <c r="AI12" s="265" t="s">
        <v>123</v>
      </c>
      <c r="AJ12" s="193">
        <f>(AA12+(AB12*0.5)+AD12+AF12+AH12)/H12</f>
        <v>7.0497104136620647</v>
      </c>
      <c r="AL12" s="41">
        <f>SUM(AL4:AL11)/H12</f>
        <v>55.030017455302982</v>
      </c>
      <c r="AM12" s="33">
        <f>SUM(AM4:AM11)</f>
        <v>88.929999999999993</v>
      </c>
      <c r="AN12" s="33">
        <f>SUM(AN4:AN11)</f>
        <v>88.924999999999997</v>
      </c>
    </row>
    <row r="13" spans="1:49" s="141" customFormat="1" ht="23.25">
      <c r="A13" s="50"/>
      <c r="B13" s="50"/>
      <c r="C13" s="50"/>
      <c r="D13" s="50"/>
      <c r="E13" s="213"/>
      <c r="F13" s="294" t="s">
        <v>124</v>
      </c>
      <c r="G13" s="294"/>
      <c r="H13" s="264"/>
      <c r="I13" s="264"/>
      <c r="J13" s="264"/>
      <c r="K13" s="264"/>
      <c r="L13" s="264"/>
      <c r="M13" s="265" t="s">
        <v>123</v>
      </c>
      <c r="N13" s="265" t="s">
        <v>123</v>
      </c>
      <c r="O13" s="265" t="s">
        <v>123</v>
      </c>
      <c r="P13" s="265" t="s">
        <v>123</v>
      </c>
      <c r="Q13" s="265">
        <f>SUMPRODUCT(Q4:Q11,H4:H11)/H12</f>
        <v>2.8573669309571228</v>
      </c>
      <c r="R13" s="265" t="s">
        <v>123</v>
      </c>
      <c r="S13" s="265" t="s">
        <v>123</v>
      </c>
      <c r="T13" s="265" t="s">
        <v>123</v>
      </c>
      <c r="U13" s="265" t="s">
        <v>123</v>
      </c>
      <c r="V13" s="265">
        <f>SUMPRODUCT(V4:V11,H4:H11)/H12</f>
        <v>5.6783794680997186</v>
      </c>
      <c r="W13" s="265" t="s">
        <v>123</v>
      </c>
      <c r="X13" s="265" t="s">
        <v>123</v>
      </c>
      <c r="Y13" s="265" t="s">
        <v>123</v>
      </c>
      <c r="Z13" s="265">
        <f>SUMPRODUCT(Z4:Z11,H4:H11)/H12</f>
        <v>1.169464448526887</v>
      </c>
      <c r="AA13" s="265" t="s">
        <v>123</v>
      </c>
      <c r="AB13" s="265" t="s">
        <v>123</v>
      </c>
      <c r="AC13" s="265">
        <f>SUMPRODUCT(AC4:AC11,H4:H11)/H12</f>
        <v>0.12939826127195608</v>
      </c>
      <c r="AD13" s="265" t="s">
        <v>123</v>
      </c>
      <c r="AE13" s="265">
        <f>SUMPRODUCT(AE4:AE11,H4:H11)/H12</f>
        <v>0</v>
      </c>
      <c r="AF13" s="265" t="s">
        <v>123</v>
      </c>
      <c r="AG13" s="265">
        <f>SUMPRODUCT(AG4:AG11,H4:H11)/H12</f>
        <v>7.1368104515977124E-2</v>
      </c>
      <c r="AH13" s="265" t="s">
        <v>123</v>
      </c>
      <c r="AI13" s="265">
        <f>SUMPRODUCT(AO4:AO11,H4:H11)/H12</f>
        <v>0</v>
      </c>
      <c r="AM13" s="141">
        <f>((AM12-H12)/H12)*100</f>
        <v>1.7901700890506522</v>
      </c>
      <c r="AN13" s="141">
        <f>((AN12-H12)/H12)*100</f>
        <v>1.7844470388938458</v>
      </c>
    </row>
    <row r="20" spans="1:47" ht="23.25">
      <c r="A20" s="314" t="s">
        <v>496</v>
      </c>
      <c r="B20" s="314"/>
      <c r="C20" s="314"/>
      <c r="D20" s="314"/>
      <c r="E20" s="314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</row>
    <row r="21" spans="1:47" ht="69.75" customHeight="1">
      <c r="A21" s="299" t="s">
        <v>292</v>
      </c>
      <c r="B21" s="299" t="s">
        <v>0</v>
      </c>
      <c r="C21" s="305" t="s">
        <v>1</v>
      </c>
      <c r="D21" s="306" t="s">
        <v>2</v>
      </c>
      <c r="E21" s="299" t="s">
        <v>3</v>
      </c>
      <c r="F21" s="299" t="s">
        <v>512</v>
      </c>
      <c r="G21" s="299" t="s">
        <v>513</v>
      </c>
      <c r="H21" s="309" t="s">
        <v>514</v>
      </c>
      <c r="I21" s="299" t="s">
        <v>4</v>
      </c>
      <c r="J21" s="299" t="s">
        <v>5</v>
      </c>
      <c r="K21" s="313" t="s">
        <v>6</v>
      </c>
      <c r="L21" s="299" t="s">
        <v>7</v>
      </c>
      <c r="M21" s="300" t="s">
        <v>515</v>
      </c>
      <c r="N21" s="300"/>
      <c r="O21" s="300"/>
      <c r="P21" s="300"/>
      <c r="Q21" s="301" t="s">
        <v>516</v>
      </c>
      <c r="R21" s="302" t="s">
        <v>519</v>
      </c>
      <c r="S21" s="303"/>
      <c r="T21" s="304"/>
      <c r="U21" s="301" t="s">
        <v>520</v>
      </c>
      <c r="V21" s="297" t="s">
        <v>293</v>
      </c>
      <c r="W21" s="297" t="s">
        <v>541</v>
      </c>
      <c r="X21" s="297" t="s">
        <v>542</v>
      </c>
      <c r="Y21" s="297" t="s">
        <v>294</v>
      </c>
      <c r="Z21" s="297" t="s">
        <v>295</v>
      </c>
      <c r="AA21" s="297" t="s">
        <v>543</v>
      </c>
      <c r="AB21" s="297" t="s">
        <v>527</v>
      </c>
      <c r="AC21" s="241" t="s">
        <v>319</v>
      </c>
      <c r="AD21" s="101"/>
      <c r="AE21" s="101"/>
      <c r="AF21" s="101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</row>
    <row r="22" spans="1:47" ht="23.25">
      <c r="A22" s="299"/>
      <c r="B22" s="299"/>
      <c r="C22" s="305"/>
      <c r="D22" s="306"/>
      <c r="E22" s="299"/>
      <c r="F22" s="299"/>
      <c r="G22" s="299"/>
      <c r="H22" s="309"/>
      <c r="I22" s="299"/>
      <c r="J22" s="299"/>
      <c r="K22" s="313"/>
      <c r="L22" s="299"/>
      <c r="M22" s="239" t="s">
        <v>530</v>
      </c>
      <c r="N22" s="240" t="s">
        <v>531</v>
      </c>
      <c r="O22" s="240" t="s">
        <v>532</v>
      </c>
      <c r="P22" s="239" t="s">
        <v>533</v>
      </c>
      <c r="Q22" s="301"/>
      <c r="R22" s="239" t="s">
        <v>538</v>
      </c>
      <c r="S22" s="240" t="s">
        <v>539</v>
      </c>
      <c r="T22" s="239" t="s">
        <v>540</v>
      </c>
      <c r="U22" s="301"/>
      <c r="V22" s="298"/>
      <c r="W22" s="298"/>
      <c r="X22" s="298"/>
      <c r="Y22" s="298"/>
      <c r="Z22" s="298"/>
      <c r="AA22" s="298"/>
      <c r="AB22" s="298"/>
      <c r="AC22" s="242" t="s">
        <v>544</v>
      </c>
      <c r="AD22" s="102"/>
      <c r="AE22" s="102"/>
      <c r="AF22" s="102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</row>
    <row r="23" spans="1:47" ht="23.25">
      <c r="A23" s="93" t="s">
        <v>40</v>
      </c>
      <c r="B23" s="98">
        <v>415</v>
      </c>
      <c r="C23" s="98">
        <v>4</v>
      </c>
      <c r="D23" s="98">
        <v>100</v>
      </c>
      <c r="E23" s="98" t="s">
        <v>348</v>
      </c>
      <c r="F23" s="99">
        <v>26420</v>
      </c>
      <c r="G23" s="99">
        <v>41067</v>
      </c>
      <c r="H23" s="97">
        <v>14.647</v>
      </c>
      <c r="I23" s="100">
        <v>8</v>
      </c>
      <c r="J23" s="98" t="s">
        <v>505</v>
      </c>
      <c r="K23" s="94">
        <v>42242</v>
      </c>
      <c r="L23" s="93" t="s">
        <v>299</v>
      </c>
      <c r="M23" s="154">
        <v>0.45</v>
      </c>
      <c r="N23" s="154">
        <v>6.2</v>
      </c>
      <c r="O23" s="154">
        <v>6.95</v>
      </c>
      <c r="P23" s="154">
        <v>1.05</v>
      </c>
      <c r="Q23" s="154">
        <v>3.7080000000000002</v>
      </c>
      <c r="R23" s="154">
        <v>0</v>
      </c>
      <c r="S23" s="154">
        <v>0</v>
      </c>
      <c r="T23" s="154">
        <f>SUM(M23:P23)</f>
        <v>14.650000000000002</v>
      </c>
      <c r="U23" s="154">
        <v>1.1456999999999999</v>
      </c>
      <c r="V23" s="155">
        <v>5</v>
      </c>
      <c r="W23" s="155">
        <v>3</v>
      </c>
      <c r="X23" s="155">
        <v>12</v>
      </c>
      <c r="Y23" s="155">
        <v>2</v>
      </c>
      <c r="Z23" s="155">
        <v>0</v>
      </c>
      <c r="AA23" s="154">
        <v>6.75</v>
      </c>
      <c r="AB23" s="154">
        <v>1.3167E-2</v>
      </c>
      <c r="AC23" s="155">
        <v>84</v>
      </c>
      <c r="AD23" s="103"/>
      <c r="AE23" s="103"/>
      <c r="AF23" s="103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</row>
    <row r="24" spans="1:47" s="181" customFormat="1" ht="23.25" hidden="1">
      <c r="A24" s="168" t="s">
        <v>40</v>
      </c>
      <c r="B24" s="173">
        <v>415</v>
      </c>
      <c r="C24" s="173">
        <v>338</v>
      </c>
      <c r="D24" s="173">
        <v>201</v>
      </c>
      <c r="E24" s="173" t="s">
        <v>41</v>
      </c>
      <c r="F24" s="175" t="s">
        <v>510</v>
      </c>
      <c r="G24" s="175" t="s">
        <v>511</v>
      </c>
      <c r="H24" s="176">
        <v>1.849</v>
      </c>
      <c r="I24" s="177">
        <v>6</v>
      </c>
      <c r="J24" s="173" t="s">
        <v>505</v>
      </c>
      <c r="K24" s="172">
        <v>42242</v>
      </c>
      <c r="L24" s="168" t="s">
        <v>299</v>
      </c>
      <c r="M24" s="178">
        <v>1.9</v>
      </c>
      <c r="N24" s="178">
        <v>2.5000000000000001E-2</v>
      </c>
      <c r="O24" s="178">
        <v>0</v>
      </c>
      <c r="P24" s="178">
        <v>0</v>
      </c>
      <c r="Q24" s="178">
        <v>1.35</v>
      </c>
      <c r="R24" s="178">
        <v>0</v>
      </c>
      <c r="S24" s="178">
        <v>0</v>
      </c>
      <c r="T24" s="178">
        <v>1.925</v>
      </c>
      <c r="U24" s="178">
        <v>1.45</v>
      </c>
      <c r="V24" s="179">
        <v>0</v>
      </c>
      <c r="W24" s="179">
        <v>0</v>
      </c>
      <c r="X24" s="179">
        <v>0</v>
      </c>
      <c r="Y24" s="179">
        <v>0</v>
      </c>
      <c r="Z24" s="179">
        <v>0</v>
      </c>
      <c r="AA24" s="178">
        <v>0</v>
      </c>
      <c r="AB24" s="178">
        <v>0</v>
      </c>
      <c r="AC24" s="179">
        <v>0</v>
      </c>
      <c r="AD24" s="180"/>
      <c r="AE24" s="180"/>
      <c r="AF24" s="180"/>
    </row>
    <row r="25" spans="1:47" s="181" customFormat="1" ht="23.25" hidden="1">
      <c r="A25" s="168" t="s">
        <v>40</v>
      </c>
      <c r="B25" s="173">
        <v>415</v>
      </c>
      <c r="C25" s="173">
        <v>338</v>
      </c>
      <c r="D25" s="173">
        <v>201</v>
      </c>
      <c r="E25" s="173" t="s">
        <v>41</v>
      </c>
      <c r="F25" s="175">
        <v>29285</v>
      </c>
      <c r="G25" s="175">
        <v>27436</v>
      </c>
      <c r="H25" s="176">
        <v>1.849</v>
      </c>
      <c r="I25" s="177">
        <v>6</v>
      </c>
      <c r="J25" s="173" t="s">
        <v>82</v>
      </c>
      <c r="K25" s="172">
        <v>42242</v>
      </c>
      <c r="L25" s="168" t="s">
        <v>299</v>
      </c>
      <c r="M25" s="178">
        <v>1.3</v>
      </c>
      <c r="N25" s="178">
        <v>0.32500000000000001</v>
      </c>
      <c r="O25" s="178">
        <v>0.2</v>
      </c>
      <c r="P25" s="178">
        <v>0.1</v>
      </c>
      <c r="Q25" s="178">
        <v>2.57</v>
      </c>
      <c r="R25" s="178">
        <v>0</v>
      </c>
      <c r="S25" s="178">
        <v>0</v>
      </c>
      <c r="T25" s="178">
        <v>1.925</v>
      </c>
      <c r="U25" s="178">
        <v>1.26</v>
      </c>
      <c r="V25" s="179">
        <v>0</v>
      </c>
      <c r="W25" s="179">
        <v>0</v>
      </c>
      <c r="X25" s="179">
        <v>0</v>
      </c>
      <c r="Y25" s="179">
        <v>0</v>
      </c>
      <c r="Z25" s="179">
        <v>0</v>
      </c>
      <c r="AA25" s="178">
        <v>0</v>
      </c>
      <c r="AB25" s="178">
        <v>0</v>
      </c>
      <c r="AC25" s="179">
        <v>0</v>
      </c>
      <c r="AD25" s="180"/>
      <c r="AE25" s="180"/>
      <c r="AF25" s="180"/>
    </row>
    <row r="26" spans="1:47" ht="23.25">
      <c r="A26" s="93" t="s">
        <v>40</v>
      </c>
      <c r="B26" s="98">
        <v>415</v>
      </c>
      <c r="C26" s="98">
        <v>4</v>
      </c>
      <c r="D26" s="98">
        <v>100</v>
      </c>
      <c r="E26" s="98" t="s">
        <v>348</v>
      </c>
      <c r="F26" s="99">
        <v>41067</v>
      </c>
      <c r="G26" s="99">
        <v>26420</v>
      </c>
      <c r="H26" s="97">
        <v>14.647</v>
      </c>
      <c r="I26" s="100">
        <v>8</v>
      </c>
      <c r="J26" s="98" t="s">
        <v>82</v>
      </c>
      <c r="K26" s="94">
        <v>42242</v>
      </c>
      <c r="L26" s="93" t="s">
        <v>299</v>
      </c>
      <c r="M26" s="154">
        <v>2.85</v>
      </c>
      <c r="N26" s="154">
        <v>7.5750000000000002</v>
      </c>
      <c r="O26" s="154">
        <v>3.125</v>
      </c>
      <c r="P26" s="154">
        <v>1.125</v>
      </c>
      <c r="Q26" s="154">
        <v>3.3118099999999999</v>
      </c>
      <c r="R26" s="154">
        <v>0</v>
      </c>
      <c r="S26" s="154">
        <v>0</v>
      </c>
      <c r="T26" s="154">
        <f t="shared" ref="T26:T30" si="7">SUM(M26:P26)</f>
        <v>14.675000000000001</v>
      </c>
      <c r="U26" s="154">
        <v>1.13344</v>
      </c>
      <c r="V26" s="155">
        <v>7</v>
      </c>
      <c r="W26" s="155">
        <v>0</v>
      </c>
      <c r="X26" s="155">
        <v>0</v>
      </c>
      <c r="Y26" s="155">
        <v>2</v>
      </c>
      <c r="Z26" s="155">
        <v>0</v>
      </c>
      <c r="AA26" s="154">
        <v>1.67</v>
      </c>
      <c r="AB26" s="154">
        <v>3.2575999999999998E-3</v>
      </c>
      <c r="AC26" s="155">
        <v>18</v>
      </c>
      <c r="AD26" s="103"/>
      <c r="AE26" s="103"/>
      <c r="AF26" s="103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</row>
    <row r="27" spans="1:47" ht="23.25">
      <c r="A27" s="93" t="s">
        <v>40</v>
      </c>
      <c r="B27" s="98">
        <v>415</v>
      </c>
      <c r="C27" s="98">
        <v>338</v>
      </c>
      <c r="D27" s="98">
        <v>202</v>
      </c>
      <c r="E27" s="98" t="s">
        <v>349</v>
      </c>
      <c r="F27" s="99">
        <v>0</v>
      </c>
      <c r="G27" s="99">
        <v>2128</v>
      </c>
      <c r="H27" s="97">
        <v>2.1280000000000001</v>
      </c>
      <c r="I27" s="100">
        <v>2</v>
      </c>
      <c r="J27" s="98" t="s">
        <v>505</v>
      </c>
      <c r="K27" s="94">
        <v>42242</v>
      </c>
      <c r="L27" s="93" t="s">
        <v>299</v>
      </c>
      <c r="M27" s="154">
        <v>0.8</v>
      </c>
      <c r="N27" s="154">
        <v>0.55000000000000004</v>
      </c>
      <c r="O27" s="154">
        <v>0.35</v>
      </c>
      <c r="P27" s="154">
        <v>7.4999999999999997E-2</v>
      </c>
      <c r="Q27" s="154">
        <v>3.0664699999999998</v>
      </c>
      <c r="R27" s="154">
        <v>0</v>
      </c>
      <c r="S27" s="154">
        <v>0</v>
      </c>
      <c r="T27" s="154">
        <f t="shared" si="7"/>
        <v>1.7750000000000001</v>
      </c>
      <c r="U27" s="154">
        <v>1.12256</v>
      </c>
      <c r="V27" s="155">
        <v>8</v>
      </c>
      <c r="W27" s="155">
        <v>0</v>
      </c>
      <c r="X27" s="155">
        <v>0</v>
      </c>
      <c r="Y27" s="155">
        <v>0</v>
      </c>
      <c r="Z27" s="155">
        <v>0</v>
      </c>
      <c r="AA27" s="154">
        <v>0</v>
      </c>
      <c r="AB27" s="154">
        <v>0</v>
      </c>
      <c r="AC27" s="155">
        <v>0</v>
      </c>
      <c r="AD27" s="103"/>
      <c r="AE27" s="103"/>
      <c r="AF27" s="103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</row>
    <row r="28" spans="1:47" ht="23.25">
      <c r="A28" s="93" t="s">
        <v>40</v>
      </c>
      <c r="B28" s="98">
        <v>415</v>
      </c>
      <c r="C28" s="98">
        <v>3242</v>
      </c>
      <c r="D28" s="98">
        <v>100</v>
      </c>
      <c r="E28" s="98" t="s">
        <v>43</v>
      </c>
      <c r="F28" s="99">
        <v>1191</v>
      </c>
      <c r="G28" s="99">
        <v>1216</v>
      </c>
      <c r="H28" s="97">
        <v>2.5000000000000001E-2</v>
      </c>
      <c r="I28" s="100">
        <v>6</v>
      </c>
      <c r="J28" s="98" t="s">
        <v>505</v>
      </c>
      <c r="K28" s="94">
        <v>42242</v>
      </c>
      <c r="L28" s="93" t="s">
        <v>299</v>
      </c>
      <c r="M28" s="154">
        <v>0</v>
      </c>
      <c r="N28" s="154">
        <v>2.5000000000000001E-2</v>
      </c>
      <c r="O28" s="154">
        <v>7.4999999999999997E-2</v>
      </c>
      <c r="P28" s="154">
        <v>2.5000000000000001E-2</v>
      </c>
      <c r="Q28" s="154">
        <v>4.4359999999999999</v>
      </c>
      <c r="R28" s="154">
        <v>0</v>
      </c>
      <c r="S28" s="154">
        <v>0</v>
      </c>
      <c r="T28" s="154">
        <f t="shared" si="7"/>
        <v>0.125</v>
      </c>
      <c r="U28" s="154">
        <v>1.0846</v>
      </c>
      <c r="V28" s="155">
        <v>0</v>
      </c>
      <c r="W28" s="155">
        <v>0</v>
      </c>
      <c r="X28" s="155">
        <v>0</v>
      </c>
      <c r="Y28" s="155">
        <v>0</v>
      </c>
      <c r="Z28" s="155">
        <v>0</v>
      </c>
      <c r="AA28" s="154">
        <v>0</v>
      </c>
      <c r="AB28" s="154">
        <v>0</v>
      </c>
      <c r="AC28" s="155">
        <v>0</v>
      </c>
      <c r="AD28" s="103"/>
      <c r="AE28" s="103"/>
      <c r="AF28" s="103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</row>
    <row r="29" spans="1:47" s="125" customFormat="1" ht="23.25">
      <c r="A29" s="142" t="s">
        <v>40</v>
      </c>
      <c r="B29" s="185">
        <v>415</v>
      </c>
      <c r="C29" s="185">
        <v>3415</v>
      </c>
      <c r="D29" s="185">
        <v>100</v>
      </c>
      <c r="E29" s="185" t="s">
        <v>45</v>
      </c>
      <c r="F29" s="148">
        <v>0</v>
      </c>
      <c r="G29" s="148">
        <v>4500</v>
      </c>
      <c r="H29" s="146">
        <v>4.5</v>
      </c>
      <c r="I29" s="149">
        <v>2</v>
      </c>
      <c r="J29" s="185" t="s">
        <v>87</v>
      </c>
      <c r="K29" s="143">
        <v>42242</v>
      </c>
      <c r="L29" s="142" t="s">
        <v>299</v>
      </c>
      <c r="M29" s="154">
        <v>0.625</v>
      </c>
      <c r="N29" s="154">
        <v>0.625</v>
      </c>
      <c r="O29" s="154">
        <v>2.8250000000000002</v>
      </c>
      <c r="P29" s="154">
        <v>1.1499999999999999</v>
      </c>
      <c r="Q29" s="154">
        <v>4.25</v>
      </c>
      <c r="R29" s="154">
        <v>0</v>
      </c>
      <c r="S29" s="154">
        <v>0</v>
      </c>
      <c r="T29" s="154">
        <v>5.2249999999999996</v>
      </c>
      <c r="U29" s="154">
        <v>1.17</v>
      </c>
      <c r="V29" s="155">
        <v>0</v>
      </c>
      <c r="W29" s="155">
        <v>0</v>
      </c>
      <c r="X29" s="155">
        <v>0</v>
      </c>
      <c r="Y29" s="155">
        <v>0</v>
      </c>
      <c r="Z29" s="155">
        <v>0</v>
      </c>
      <c r="AA29" s="154">
        <v>0</v>
      </c>
      <c r="AB29" s="154">
        <v>0</v>
      </c>
      <c r="AC29" s="155">
        <v>0</v>
      </c>
      <c r="AD29" s="152"/>
      <c r="AE29" s="152"/>
      <c r="AF29" s="152"/>
    </row>
    <row r="30" spans="1:47" ht="23.25">
      <c r="A30" s="93" t="s">
        <v>40</v>
      </c>
      <c r="B30" s="98">
        <v>415</v>
      </c>
      <c r="C30" s="98">
        <v>3316</v>
      </c>
      <c r="D30" s="98">
        <v>100</v>
      </c>
      <c r="E30" s="98" t="s">
        <v>44</v>
      </c>
      <c r="F30" s="99">
        <v>0</v>
      </c>
      <c r="G30" s="99">
        <v>1800</v>
      </c>
      <c r="H30" s="97">
        <v>1.8</v>
      </c>
      <c r="I30" s="100">
        <v>2</v>
      </c>
      <c r="J30" s="98" t="s">
        <v>505</v>
      </c>
      <c r="K30" s="94">
        <v>42242</v>
      </c>
      <c r="L30" s="93" t="s">
        <v>299</v>
      </c>
      <c r="M30" s="154">
        <v>2.5000000000000001E-2</v>
      </c>
      <c r="N30" s="154">
        <v>0.42499999999999999</v>
      </c>
      <c r="O30" s="154">
        <v>1</v>
      </c>
      <c r="P30" s="154">
        <v>0.35</v>
      </c>
      <c r="Q30" s="154">
        <v>4.3061100000000003</v>
      </c>
      <c r="R30" s="154">
        <v>0</v>
      </c>
      <c r="S30" s="154">
        <v>0</v>
      </c>
      <c r="T30" s="154">
        <f t="shared" si="7"/>
        <v>1.7999999999999998</v>
      </c>
      <c r="U30" s="154">
        <v>0.98630600000000002</v>
      </c>
      <c r="V30" s="155">
        <v>0</v>
      </c>
      <c r="W30" s="155">
        <v>0</v>
      </c>
      <c r="X30" s="155">
        <v>0</v>
      </c>
      <c r="Y30" s="155">
        <v>0</v>
      </c>
      <c r="Z30" s="155">
        <v>0</v>
      </c>
      <c r="AA30" s="154">
        <v>0</v>
      </c>
      <c r="AB30" s="154">
        <v>0</v>
      </c>
      <c r="AC30" s="155">
        <v>1</v>
      </c>
      <c r="AD30" s="103"/>
      <c r="AE30" s="103"/>
      <c r="AF30" s="103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</row>
    <row r="31" spans="1:47" ht="23.25">
      <c r="A31" s="92"/>
      <c r="B31" s="92"/>
      <c r="C31" s="92"/>
      <c r="D31" s="92"/>
      <c r="E31" s="267"/>
      <c r="F31" s="307" t="s">
        <v>122</v>
      </c>
      <c r="G31" s="308"/>
      <c r="H31" s="205">
        <v>47.948999999999998</v>
      </c>
      <c r="I31" s="206"/>
      <c r="J31" s="206"/>
      <c r="K31" s="206"/>
      <c r="L31" s="206"/>
      <c r="M31" s="205">
        <f t="shared" ref="M31:P31" si="8">SUM(M23:M30)</f>
        <v>7.95</v>
      </c>
      <c r="N31" s="205">
        <f t="shared" si="8"/>
        <v>15.750000000000002</v>
      </c>
      <c r="O31" s="205">
        <f t="shared" si="8"/>
        <v>14.524999999999999</v>
      </c>
      <c r="P31" s="205">
        <f t="shared" si="8"/>
        <v>3.8750000000000004</v>
      </c>
      <c r="Q31" s="266" t="s">
        <v>123</v>
      </c>
      <c r="R31" s="266">
        <f>SUM(R23:R30)</f>
        <v>0</v>
      </c>
      <c r="S31" s="266">
        <f>SUM(S23:S30)</f>
        <v>0</v>
      </c>
      <c r="T31" s="266">
        <v>47.023000000000003</v>
      </c>
      <c r="U31" s="266" t="s">
        <v>123</v>
      </c>
      <c r="V31" s="204">
        <v>20</v>
      </c>
      <c r="W31" s="204">
        <v>3</v>
      </c>
      <c r="X31" s="204">
        <v>12</v>
      </c>
      <c r="Y31" s="204">
        <v>4</v>
      </c>
      <c r="Z31" s="204">
        <v>0</v>
      </c>
      <c r="AA31" s="266">
        <v>8.42</v>
      </c>
      <c r="AB31" s="266" t="s">
        <v>123</v>
      </c>
      <c r="AC31" s="204">
        <v>103</v>
      </c>
      <c r="AD31" s="203"/>
      <c r="AE31" s="96"/>
      <c r="AF31" s="96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</row>
    <row r="32" spans="1:47" ht="23.25">
      <c r="A32" s="92"/>
      <c r="B32" s="92"/>
      <c r="C32" s="92"/>
      <c r="D32" s="92"/>
      <c r="E32" s="267"/>
      <c r="F32" s="307" t="s">
        <v>124</v>
      </c>
      <c r="G32" s="308"/>
      <c r="H32" s="202"/>
      <c r="I32" s="206"/>
      <c r="J32" s="206"/>
      <c r="K32" s="206"/>
      <c r="L32" s="206"/>
      <c r="M32" s="272" t="s">
        <v>123</v>
      </c>
      <c r="N32" s="272" t="s">
        <v>123</v>
      </c>
      <c r="O32" s="272" t="s">
        <v>123</v>
      </c>
      <c r="P32" s="272" t="s">
        <v>123</v>
      </c>
      <c r="Q32" s="10">
        <v>3.53</v>
      </c>
      <c r="R32" s="265" t="s">
        <v>123</v>
      </c>
      <c r="S32" s="265" t="s">
        <v>123</v>
      </c>
      <c r="T32" s="265" t="s">
        <v>123</v>
      </c>
      <c r="U32" s="10">
        <v>1.1299999999999999</v>
      </c>
      <c r="V32" s="271" t="s">
        <v>123</v>
      </c>
      <c r="W32" s="271" t="s">
        <v>123</v>
      </c>
      <c r="X32" s="271" t="s">
        <v>123</v>
      </c>
      <c r="Y32" s="271" t="s">
        <v>123</v>
      </c>
      <c r="Z32" s="271" t="s">
        <v>123</v>
      </c>
      <c r="AA32" s="272" t="s">
        <v>123</v>
      </c>
      <c r="AB32" s="272">
        <v>7.2358744006978072E-3</v>
      </c>
      <c r="AC32" s="271" t="s">
        <v>123</v>
      </c>
      <c r="AD32" s="277"/>
      <c r="AE32" s="104"/>
      <c r="AF32" s="104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</row>
    <row r="33" spans="24:25">
      <c r="X33" s="162"/>
      <c r="Y33" s="162"/>
    </row>
    <row r="34" spans="24:25">
      <c r="X34" s="162"/>
      <c r="Y34" s="162"/>
    </row>
  </sheetData>
  <mergeCells count="56">
    <mergeCell ref="F2:F3"/>
    <mergeCell ref="A2:A3"/>
    <mergeCell ref="B2:B3"/>
    <mergeCell ref="C2:C3"/>
    <mergeCell ref="D2:D3"/>
    <mergeCell ref="E2:E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Q2:Q3"/>
    <mergeCell ref="R2:U2"/>
    <mergeCell ref="R21:T21"/>
    <mergeCell ref="F31:G31"/>
    <mergeCell ref="F32:G32"/>
    <mergeCell ref="A20:E20"/>
    <mergeCell ref="I21:I22"/>
    <mergeCell ref="G21:G22"/>
    <mergeCell ref="H21:H22"/>
    <mergeCell ref="F21:F22"/>
    <mergeCell ref="A21:A22"/>
    <mergeCell ref="B21:B22"/>
    <mergeCell ref="C21:C22"/>
    <mergeCell ref="D21:D22"/>
    <mergeCell ref="E21:E22"/>
    <mergeCell ref="A1:E1"/>
    <mergeCell ref="F12:G12"/>
    <mergeCell ref="F13:G13"/>
    <mergeCell ref="AG2:AG3"/>
    <mergeCell ref="Y21:Y22"/>
    <mergeCell ref="W21:W22"/>
    <mergeCell ref="X21:X22"/>
    <mergeCell ref="Z21:Z22"/>
    <mergeCell ref="AA21:AA22"/>
    <mergeCell ref="J21:J22"/>
    <mergeCell ref="K21:K22"/>
    <mergeCell ref="L21:L22"/>
    <mergeCell ref="V21:V22"/>
    <mergeCell ref="U21:U22"/>
    <mergeCell ref="M21:P21"/>
    <mergeCell ref="Q21:Q22"/>
    <mergeCell ref="AH2:AH3"/>
    <mergeCell ref="AI2:AI3"/>
    <mergeCell ref="V2:V3"/>
    <mergeCell ref="W2:Y2"/>
    <mergeCell ref="AB21:AB22"/>
  </mergeCells>
  <printOptions horizontalCentered="1"/>
  <pageMargins left="0.63828125000000002" right="0.25" top="0.75" bottom="0.75" header="0.3" footer="0.3"/>
  <pageSetup paperSize="8" scale="3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18"/>
  <sheetViews>
    <sheetView view="pageLayout" zoomScale="70" zoomScaleNormal="80" zoomScaleSheetLayoutView="50" zoomScalePageLayoutView="70" workbookViewId="0">
      <selection activeCell="M73" sqref="M72:M73"/>
    </sheetView>
  </sheetViews>
  <sheetFormatPr defaultColWidth="9" defaultRowHeight="23.25"/>
  <cols>
    <col min="1" max="1" width="28.375" style="16" customWidth="1"/>
    <col min="2" max="4" width="9.125" style="16"/>
    <col min="5" max="5" width="51" style="16" customWidth="1"/>
    <col min="6" max="7" width="9.125" style="16"/>
    <col min="8" max="8" width="10.125" style="16" customWidth="1"/>
    <col min="9" max="9" width="10.75" style="16" customWidth="1"/>
    <col min="10" max="10" width="9.125" style="16" customWidth="1"/>
    <col min="11" max="11" width="10.75" style="16" customWidth="1"/>
    <col min="12" max="13" width="9.125" style="16" customWidth="1"/>
    <col min="14" max="14" width="13.125" style="16" customWidth="1"/>
    <col min="15" max="15" width="12" style="16" customWidth="1"/>
    <col min="16" max="16" width="9.125" style="16" customWidth="1"/>
    <col min="17" max="17" width="14.125" style="16" customWidth="1"/>
    <col min="18" max="18" width="10.875" style="16" customWidth="1"/>
    <col min="19" max="19" width="16.625" style="16" customWidth="1"/>
    <col min="20" max="20" width="13" style="16" customWidth="1"/>
    <col min="21" max="21" width="11.75" style="16" customWidth="1"/>
    <col min="22" max="22" width="12.375" style="16" customWidth="1"/>
    <col min="23" max="23" width="13.375" style="16" customWidth="1"/>
    <col min="24" max="24" width="16.125" style="16" customWidth="1"/>
    <col min="25" max="25" width="10.75" style="16" customWidth="1"/>
    <col min="26" max="26" width="11.125" style="16" customWidth="1"/>
    <col min="27" max="27" width="10.875" style="16" customWidth="1"/>
    <col min="28" max="28" width="10.375" style="16" customWidth="1"/>
    <col min="29" max="29" width="21.125" style="16" customWidth="1"/>
    <col min="30" max="30" width="12" style="16" customWidth="1"/>
    <col min="31" max="31" width="9.125" style="16" customWidth="1"/>
    <col min="32" max="32" width="14.25" style="16" customWidth="1"/>
    <col min="33" max="33" width="11" style="16" customWidth="1"/>
    <col min="34" max="34" width="11.75" style="144" customWidth="1"/>
    <col min="35" max="35" width="9" style="144" customWidth="1"/>
    <col min="36" max="36" width="9.875" style="16" bestFit="1" customWidth="1"/>
    <col min="37" max="38" width="9.25" style="16" bestFit="1" customWidth="1"/>
    <col min="39" max="16384" width="9" style="16"/>
  </cols>
  <sheetData>
    <row r="1" spans="1:49">
      <c r="A1" s="314" t="s">
        <v>497</v>
      </c>
      <c r="B1" s="314"/>
      <c r="C1" s="314"/>
      <c r="D1" s="314"/>
      <c r="E1" s="314"/>
    </row>
    <row r="2" spans="1:49" ht="23.2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ht="57.7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 t="s">
        <v>133</v>
      </c>
      <c r="AN3" s="50" t="s">
        <v>134</v>
      </c>
      <c r="AO3" s="50"/>
      <c r="AP3" s="50"/>
      <c r="AQ3" s="50"/>
      <c r="AR3" s="50"/>
      <c r="AS3" s="50"/>
      <c r="AT3" s="50"/>
      <c r="AU3" s="50"/>
      <c r="AV3" s="50"/>
      <c r="AW3" s="50"/>
    </row>
    <row r="4" spans="1:49" s="21" customFormat="1" hidden="1">
      <c r="A4" s="13" t="s">
        <v>47</v>
      </c>
      <c r="B4" s="13">
        <v>416</v>
      </c>
      <c r="C4" s="19">
        <v>38</v>
      </c>
      <c r="D4" s="13">
        <v>100</v>
      </c>
      <c r="E4" s="13" t="s">
        <v>49</v>
      </c>
      <c r="F4" s="14" t="s">
        <v>83</v>
      </c>
      <c r="G4" s="14" t="s">
        <v>105</v>
      </c>
      <c r="H4" s="192">
        <v>7.327</v>
      </c>
      <c r="I4" s="13">
        <v>6</v>
      </c>
      <c r="J4" s="35" t="s">
        <v>505</v>
      </c>
      <c r="K4" s="15">
        <v>42249</v>
      </c>
      <c r="L4" s="12" t="s">
        <v>131</v>
      </c>
      <c r="M4" s="47">
        <v>4.3</v>
      </c>
      <c r="N4" s="47">
        <v>2.4249999999999998</v>
      </c>
      <c r="O4" s="47">
        <v>0.55000000000000004</v>
      </c>
      <c r="P4" s="47">
        <v>0.05</v>
      </c>
      <c r="Q4" s="47">
        <v>2.4785300000000001</v>
      </c>
      <c r="R4" s="47">
        <v>7.3250000000000002</v>
      </c>
      <c r="S4" s="47">
        <v>0</v>
      </c>
      <c r="T4" s="47">
        <v>0</v>
      </c>
      <c r="U4" s="47">
        <v>0</v>
      </c>
      <c r="V4" s="47">
        <v>4.3289900000000001</v>
      </c>
      <c r="W4" s="147">
        <v>0</v>
      </c>
      <c r="X4" s="147">
        <v>0</v>
      </c>
      <c r="Y4" s="158">
        <f t="shared" ref="Y4:Y5" si="0">SUM(M4:P4)</f>
        <v>7.3249999999999993</v>
      </c>
      <c r="Z4" s="47">
        <v>1.26033</v>
      </c>
      <c r="AA4" s="49">
        <v>0</v>
      </c>
      <c r="AB4" s="47">
        <v>0</v>
      </c>
      <c r="AC4" s="47">
        <f t="shared" ref="AC4:AC46" si="1">(AA4+AB4*0.5)/(3.5*H4*1000)*100</f>
        <v>0</v>
      </c>
      <c r="AD4" s="47">
        <v>0</v>
      </c>
      <c r="AE4" s="47">
        <f t="shared" ref="AE4:AE46" si="2">AD4/(3.5*H4*1000)*100</f>
        <v>0</v>
      </c>
      <c r="AF4" s="47">
        <v>0</v>
      </c>
      <c r="AG4" s="47">
        <f t="shared" ref="AG4:AG46" si="3">AF4/(3.5*H4*1000)*100</f>
        <v>0</v>
      </c>
      <c r="AH4" s="47">
        <v>0</v>
      </c>
      <c r="AI4" s="47">
        <f t="shared" ref="AI4:AI46" si="4">AH4/(3.5*H4*1000)*100</f>
        <v>0</v>
      </c>
      <c r="AJ4" s="20"/>
      <c r="AK4" s="20"/>
      <c r="AL4" s="20"/>
      <c r="AM4" s="20">
        <f t="shared" ref="AM4:AM46" si="5">(AA4+AD4+AF4+AH4)*H4</f>
        <v>0</v>
      </c>
      <c r="AN4" s="20">
        <f t="shared" ref="AN4:AN12" si="6">SUM(M4:P4)</f>
        <v>7.3249999999999993</v>
      </c>
      <c r="AO4" s="20">
        <f t="shared" ref="AO4:AO12" si="7">SUM(R4:U4)</f>
        <v>7.3250000000000002</v>
      </c>
      <c r="AQ4" s="18"/>
      <c r="AR4" s="18"/>
      <c r="AS4" s="18"/>
      <c r="AT4" s="18"/>
    </row>
    <row r="5" spans="1:49" s="21" customFormat="1" hidden="1">
      <c r="A5" s="13" t="s">
        <v>47</v>
      </c>
      <c r="B5" s="13">
        <v>416</v>
      </c>
      <c r="C5" s="19">
        <v>38</v>
      </c>
      <c r="D5" s="13">
        <v>100</v>
      </c>
      <c r="E5" s="13" t="s">
        <v>49</v>
      </c>
      <c r="F5" s="14" t="s">
        <v>105</v>
      </c>
      <c r="G5" s="14" t="s">
        <v>83</v>
      </c>
      <c r="H5" s="192">
        <v>7.327</v>
      </c>
      <c r="I5" s="13">
        <v>6</v>
      </c>
      <c r="J5" s="35" t="s">
        <v>82</v>
      </c>
      <c r="K5" s="15">
        <v>42249</v>
      </c>
      <c r="L5" s="12" t="s">
        <v>131</v>
      </c>
      <c r="M5" s="47">
        <v>4.2750000000000004</v>
      </c>
      <c r="N5" s="47">
        <v>2.4</v>
      </c>
      <c r="O5" s="47">
        <v>0.72499999999999998</v>
      </c>
      <c r="P5" s="47">
        <v>2.5000000000000001E-2</v>
      </c>
      <c r="Q5" s="47">
        <v>2.4678499999999999</v>
      </c>
      <c r="R5" s="47">
        <v>7.4249999999999998</v>
      </c>
      <c r="S5" s="47">
        <v>0</v>
      </c>
      <c r="T5" s="47">
        <v>0</v>
      </c>
      <c r="U5" s="47">
        <v>0</v>
      </c>
      <c r="V5" s="47">
        <v>5.3191600000000001</v>
      </c>
      <c r="W5" s="147">
        <v>0</v>
      </c>
      <c r="X5" s="147">
        <v>0</v>
      </c>
      <c r="Y5" s="158">
        <f t="shared" si="0"/>
        <v>7.4250000000000007</v>
      </c>
      <c r="Z5" s="47">
        <v>1.21329</v>
      </c>
      <c r="AA5" s="49">
        <v>0</v>
      </c>
      <c r="AB5" s="47">
        <v>0</v>
      </c>
      <c r="AC5" s="47">
        <f t="shared" si="1"/>
        <v>0</v>
      </c>
      <c r="AD5" s="47">
        <v>0</v>
      </c>
      <c r="AE5" s="47">
        <f t="shared" si="2"/>
        <v>0</v>
      </c>
      <c r="AF5" s="47">
        <v>0</v>
      </c>
      <c r="AG5" s="47">
        <f t="shared" si="3"/>
        <v>0</v>
      </c>
      <c r="AH5" s="47">
        <v>0</v>
      </c>
      <c r="AI5" s="47">
        <f t="shared" si="4"/>
        <v>0</v>
      </c>
      <c r="AJ5" s="20"/>
      <c r="AK5" s="20"/>
      <c r="AL5" s="20"/>
      <c r="AM5" s="20">
        <f t="shared" si="5"/>
        <v>0</v>
      </c>
      <c r="AN5" s="20">
        <f t="shared" si="6"/>
        <v>7.4250000000000007</v>
      </c>
      <c r="AO5" s="20">
        <f t="shared" si="7"/>
        <v>7.4249999999999998</v>
      </c>
      <c r="AQ5" s="18"/>
      <c r="AR5" s="18"/>
      <c r="AS5" s="18"/>
      <c r="AT5" s="18"/>
    </row>
    <row r="6" spans="1:49" s="50" customFormat="1">
      <c r="A6" s="142" t="s">
        <v>47</v>
      </c>
      <c r="B6" s="142">
        <v>416</v>
      </c>
      <c r="C6" s="19">
        <v>306</v>
      </c>
      <c r="D6" s="142">
        <v>200</v>
      </c>
      <c r="E6" s="142" t="s">
        <v>50</v>
      </c>
      <c r="F6" s="14" t="s">
        <v>106</v>
      </c>
      <c r="G6" s="14" t="s">
        <v>107</v>
      </c>
      <c r="H6" s="51">
        <v>1.339</v>
      </c>
      <c r="I6" s="142">
        <v>6</v>
      </c>
      <c r="J6" s="167" t="s">
        <v>505</v>
      </c>
      <c r="K6" s="143">
        <v>42249</v>
      </c>
      <c r="L6" s="46" t="s">
        <v>131</v>
      </c>
      <c r="M6" s="158">
        <v>1.175</v>
      </c>
      <c r="N6" s="158">
        <v>0.125</v>
      </c>
      <c r="O6" s="158">
        <v>0.05</v>
      </c>
      <c r="P6" s="158">
        <v>0.05</v>
      </c>
      <c r="Q6" s="158">
        <v>2.1330399999999998</v>
      </c>
      <c r="R6" s="158">
        <v>1.4</v>
      </c>
      <c r="S6" s="158">
        <v>0</v>
      </c>
      <c r="T6" s="158">
        <v>0</v>
      </c>
      <c r="U6" s="158">
        <v>0</v>
      </c>
      <c r="V6" s="158">
        <v>3.7387899999999998</v>
      </c>
      <c r="W6" s="158">
        <v>0</v>
      </c>
      <c r="X6" s="158">
        <v>0</v>
      </c>
      <c r="Y6" s="158">
        <f>SUM(M6:P6)</f>
        <v>1.4000000000000001</v>
      </c>
      <c r="Z6" s="158">
        <v>1.0904100000000001</v>
      </c>
      <c r="AA6" s="159">
        <v>0</v>
      </c>
      <c r="AB6" s="158">
        <v>6.76</v>
      </c>
      <c r="AC6" s="158">
        <f t="shared" si="1"/>
        <v>7.2122052704576972E-2</v>
      </c>
      <c r="AD6" s="158">
        <v>0</v>
      </c>
      <c r="AE6" s="158">
        <f t="shared" si="2"/>
        <v>0</v>
      </c>
      <c r="AF6" s="158">
        <v>0</v>
      </c>
      <c r="AG6" s="158">
        <f t="shared" si="3"/>
        <v>0</v>
      </c>
      <c r="AH6" s="158">
        <v>0</v>
      </c>
      <c r="AI6" s="158">
        <f t="shared" si="4"/>
        <v>0</v>
      </c>
      <c r="AJ6" s="20"/>
      <c r="AK6" s="20">
        <f>AB6*0.5</f>
        <v>3.38</v>
      </c>
      <c r="AL6" s="20">
        <f t="shared" ref="AL6:AL45" si="8">(AA6+AD6+AF6+AH6+AK6)*H4</f>
        <v>24.765259999999998</v>
      </c>
      <c r="AM6" s="20">
        <f t="shared" si="5"/>
        <v>0</v>
      </c>
      <c r="AN6" s="20">
        <f t="shared" si="6"/>
        <v>1.4000000000000001</v>
      </c>
      <c r="AO6" s="20">
        <f t="shared" si="7"/>
        <v>1.4</v>
      </c>
      <c r="AQ6" s="145"/>
      <c r="AR6" s="145"/>
      <c r="AS6" s="145"/>
      <c r="AT6" s="145"/>
    </row>
    <row r="7" spans="1:49" s="50" customFormat="1">
      <c r="A7" s="142" t="s">
        <v>47</v>
      </c>
      <c r="B7" s="142">
        <v>416</v>
      </c>
      <c r="C7" s="19">
        <v>306</v>
      </c>
      <c r="D7" s="142">
        <v>200</v>
      </c>
      <c r="E7" s="142" t="s">
        <v>50</v>
      </c>
      <c r="F7" s="14" t="s">
        <v>107</v>
      </c>
      <c r="G7" s="14" t="s">
        <v>106</v>
      </c>
      <c r="H7" s="51">
        <v>1.339</v>
      </c>
      <c r="I7" s="142">
        <v>6</v>
      </c>
      <c r="J7" s="195" t="s">
        <v>82</v>
      </c>
      <c r="K7" s="143">
        <v>42249</v>
      </c>
      <c r="L7" s="46" t="s">
        <v>131</v>
      </c>
      <c r="M7" s="158">
        <v>0.77500000000000002</v>
      </c>
      <c r="N7" s="158">
        <v>0.42499999999999999</v>
      </c>
      <c r="O7" s="158">
        <v>0.15</v>
      </c>
      <c r="P7" s="158">
        <v>7.4999999999999997E-2</v>
      </c>
      <c r="Q7" s="158">
        <v>2.6624599999999998</v>
      </c>
      <c r="R7" s="158">
        <v>1.25</v>
      </c>
      <c r="S7" s="158">
        <v>0.17499999999999999</v>
      </c>
      <c r="T7" s="158">
        <v>0</v>
      </c>
      <c r="U7" s="158">
        <v>0</v>
      </c>
      <c r="V7" s="158">
        <v>5.5042099999999996</v>
      </c>
      <c r="W7" s="158">
        <v>0</v>
      </c>
      <c r="X7" s="158">
        <v>0</v>
      </c>
      <c r="Y7" s="158">
        <f t="shared" ref="Y7:Y45" si="9">SUM(M7:P7)</f>
        <v>1.4249999999999998</v>
      </c>
      <c r="Z7" s="158">
        <v>1.0176499999999999</v>
      </c>
      <c r="AA7" s="159">
        <v>0</v>
      </c>
      <c r="AB7" s="158">
        <v>35.549999999999997</v>
      </c>
      <c r="AC7" s="158">
        <f t="shared" si="1"/>
        <v>0.37928091326149577</v>
      </c>
      <c r="AD7" s="158">
        <v>0</v>
      </c>
      <c r="AE7" s="158">
        <f t="shared" si="2"/>
        <v>0</v>
      </c>
      <c r="AF7" s="158">
        <v>8.5</v>
      </c>
      <c r="AG7" s="158">
        <f t="shared" si="3"/>
        <v>0.18137202603222022</v>
      </c>
      <c r="AH7" s="158">
        <v>0</v>
      </c>
      <c r="AI7" s="158">
        <f t="shared" si="4"/>
        <v>0</v>
      </c>
      <c r="AJ7" s="20"/>
      <c r="AK7" s="20">
        <f t="shared" ref="AK7:AK45" si="10">AB7*0.5</f>
        <v>17.774999999999999</v>
      </c>
      <c r="AL7" s="20">
        <f t="shared" si="8"/>
        <v>192.51692499999999</v>
      </c>
      <c r="AM7" s="20">
        <f t="shared" si="5"/>
        <v>11.381499999999999</v>
      </c>
      <c r="AN7" s="20">
        <f t="shared" si="6"/>
        <v>1.4249999999999998</v>
      </c>
      <c r="AO7" s="20">
        <f t="shared" si="7"/>
        <v>1.425</v>
      </c>
      <c r="AQ7" s="145"/>
      <c r="AR7" s="145"/>
      <c r="AS7" s="145"/>
      <c r="AT7" s="145"/>
    </row>
    <row r="8" spans="1:49" s="50" customFormat="1">
      <c r="A8" s="142" t="s">
        <v>47</v>
      </c>
      <c r="B8" s="142">
        <v>416</v>
      </c>
      <c r="C8" s="19">
        <v>345</v>
      </c>
      <c r="D8" s="142">
        <v>200</v>
      </c>
      <c r="E8" s="142" t="s">
        <v>51</v>
      </c>
      <c r="F8" s="14" t="s">
        <v>108</v>
      </c>
      <c r="G8" s="14" t="s">
        <v>109</v>
      </c>
      <c r="H8" s="51">
        <v>4</v>
      </c>
      <c r="I8" s="142">
        <v>6</v>
      </c>
      <c r="J8" s="195" t="s">
        <v>505</v>
      </c>
      <c r="K8" s="143">
        <v>42249</v>
      </c>
      <c r="L8" s="46" t="s">
        <v>131</v>
      </c>
      <c r="M8" s="158">
        <v>1.925</v>
      </c>
      <c r="N8" s="158">
        <v>1.4750000000000001</v>
      </c>
      <c r="O8" s="158">
        <v>0.47499999999999998</v>
      </c>
      <c r="P8" s="158">
        <v>0.1</v>
      </c>
      <c r="Q8" s="158">
        <v>2.9551400000000001</v>
      </c>
      <c r="R8" s="158">
        <v>3.4750000000000001</v>
      </c>
      <c r="S8" s="158">
        <v>0.375</v>
      </c>
      <c r="T8" s="158">
        <v>7.4999999999999997E-2</v>
      </c>
      <c r="U8" s="158">
        <v>0.05</v>
      </c>
      <c r="V8" s="158">
        <v>7.2311800000000002</v>
      </c>
      <c r="W8" s="158">
        <v>0</v>
      </c>
      <c r="X8" s="158">
        <v>0</v>
      </c>
      <c r="Y8" s="158">
        <f t="shared" si="9"/>
        <v>3.9750000000000005</v>
      </c>
      <c r="Z8" s="158">
        <v>1.0215000000000001</v>
      </c>
      <c r="AA8" s="159">
        <v>0</v>
      </c>
      <c r="AB8" s="158">
        <v>12.31</v>
      </c>
      <c r="AC8" s="158">
        <f t="shared" si="1"/>
        <v>4.3964285714285713E-2</v>
      </c>
      <c r="AD8" s="158">
        <v>0</v>
      </c>
      <c r="AE8" s="158">
        <f t="shared" si="2"/>
        <v>0</v>
      </c>
      <c r="AF8" s="158">
        <v>5.41</v>
      </c>
      <c r="AG8" s="158">
        <f t="shared" si="3"/>
        <v>3.8642857142857145E-2</v>
      </c>
      <c r="AH8" s="158">
        <v>0</v>
      </c>
      <c r="AI8" s="158">
        <f t="shared" si="4"/>
        <v>0</v>
      </c>
      <c r="AJ8" s="20"/>
      <c r="AK8" s="20">
        <f t="shared" si="10"/>
        <v>6.1550000000000002</v>
      </c>
      <c r="AL8" s="20">
        <f>(AA8+AD8+AF8+AH8+AK8)*H6</f>
        <v>15.485535</v>
      </c>
      <c r="AM8" s="20">
        <f t="shared" si="5"/>
        <v>21.64</v>
      </c>
      <c r="AN8" s="20">
        <f t="shared" si="6"/>
        <v>3.9750000000000005</v>
      </c>
      <c r="AO8" s="20">
        <f t="shared" si="7"/>
        <v>3.9750000000000001</v>
      </c>
      <c r="AQ8" s="145"/>
      <c r="AR8" s="145"/>
      <c r="AS8" s="145"/>
      <c r="AT8" s="145"/>
    </row>
    <row r="9" spans="1:49" s="50" customFormat="1">
      <c r="A9" s="142" t="s">
        <v>47</v>
      </c>
      <c r="B9" s="142">
        <v>416</v>
      </c>
      <c r="C9" s="19">
        <v>345</v>
      </c>
      <c r="D9" s="142">
        <v>200</v>
      </c>
      <c r="E9" s="142" t="s">
        <v>51</v>
      </c>
      <c r="F9" s="14" t="s">
        <v>109</v>
      </c>
      <c r="G9" s="14" t="s">
        <v>108</v>
      </c>
      <c r="H9" s="51">
        <v>4</v>
      </c>
      <c r="I9" s="142">
        <v>6</v>
      </c>
      <c r="J9" s="195" t="s">
        <v>82</v>
      </c>
      <c r="K9" s="143">
        <v>42249</v>
      </c>
      <c r="L9" s="46" t="s">
        <v>131</v>
      </c>
      <c r="M9" s="158">
        <v>1.7250000000000001</v>
      </c>
      <c r="N9" s="158">
        <v>1.7250000000000001</v>
      </c>
      <c r="O9" s="158">
        <v>0.5</v>
      </c>
      <c r="P9" s="158">
        <v>0.1</v>
      </c>
      <c r="Q9" s="158">
        <v>2.6710799999999999</v>
      </c>
      <c r="R9" s="158">
        <v>4.0250000000000004</v>
      </c>
      <c r="S9" s="158">
        <v>2.5000000000000001E-2</v>
      </c>
      <c r="T9" s="158">
        <v>0</v>
      </c>
      <c r="U9" s="158">
        <v>0</v>
      </c>
      <c r="V9" s="158">
        <v>4.7960500000000001</v>
      </c>
      <c r="W9" s="158">
        <v>0</v>
      </c>
      <c r="X9" s="158">
        <v>0</v>
      </c>
      <c r="Y9" s="158">
        <f t="shared" si="9"/>
        <v>4.05</v>
      </c>
      <c r="Z9" s="158">
        <v>0.94530099999999995</v>
      </c>
      <c r="AA9" s="159">
        <v>0</v>
      </c>
      <c r="AB9" s="158">
        <v>12.31</v>
      </c>
      <c r="AC9" s="158">
        <f t="shared" si="1"/>
        <v>4.3964285714285713E-2</v>
      </c>
      <c r="AD9" s="158">
        <v>0</v>
      </c>
      <c r="AE9" s="158">
        <f t="shared" si="2"/>
        <v>0</v>
      </c>
      <c r="AF9" s="158">
        <v>5.41</v>
      </c>
      <c r="AG9" s="158">
        <f t="shared" si="3"/>
        <v>3.8642857142857145E-2</v>
      </c>
      <c r="AH9" s="158">
        <v>0</v>
      </c>
      <c r="AI9" s="158">
        <f t="shared" si="4"/>
        <v>0</v>
      </c>
      <c r="AJ9" s="20"/>
      <c r="AK9" s="20">
        <f t="shared" si="10"/>
        <v>6.1550000000000002</v>
      </c>
      <c r="AL9" s="20">
        <f>(AA9+AD9+AF9+AH9+AK9)*H7</f>
        <v>15.485535</v>
      </c>
      <c r="AM9" s="20">
        <f t="shared" si="5"/>
        <v>21.64</v>
      </c>
      <c r="AN9" s="20">
        <f t="shared" si="6"/>
        <v>4.05</v>
      </c>
      <c r="AO9" s="20">
        <f t="shared" si="7"/>
        <v>4.0500000000000007</v>
      </c>
      <c r="AQ9" s="145"/>
      <c r="AR9" s="145"/>
      <c r="AS9" s="145"/>
      <c r="AT9" s="145"/>
    </row>
    <row r="10" spans="1:49" s="50" customFormat="1">
      <c r="A10" s="142" t="s">
        <v>47</v>
      </c>
      <c r="B10" s="142">
        <v>416</v>
      </c>
      <c r="C10" s="19">
        <v>346</v>
      </c>
      <c r="D10" s="142">
        <v>102</v>
      </c>
      <c r="E10" s="142" t="s">
        <v>52</v>
      </c>
      <c r="F10" s="174" t="s">
        <v>113</v>
      </c>
      <c r="G10" s="14" t="s">
        <v>112</v>
      </c>
      <c r="H10" s="51">
        <v>1.5009999999999999</v>
      </c>
      <c r="I10" s="142">
        <v>6</v>
      </c>
      <c r="J10" s="195" t="s">
        <v>82</v>
      </c>
      <c r="K10" s="143">
        <v>42248</v>
      </c>
      <c r="L10" s="46" t="s">
        <v>131</v>
      </c>
      <c r="M10" s="158">
        <v>3.3</v>
      </c>
      <c r="N10" s="158">
        <v>2.2250000000000001</v>
      </c>
      <c r="O10" s="158">
        <v>1.7749999999999999</v>
      </c>
      <c r="P10" s="158">
        <v>0.95</v>
      </c>
      <c r="Q10" s="158">
        <v>3.5527799999999998</v>
      </c>
      <c r="R10" s="158">
        <v>7.5750000000000002</v>
      </c>
      <c r="S10" s="158">
        <v>0.375</v>
      </c>
      <c r="T10" s="158">
        <v>0.1</v>
      </c>
      <c r="U10" s="158">
        <v>0.2</v>
      </c>
      <c r="V10" s="158">
        <v>4.95946</v>
      </c>
      <c r="W10" s="158">
        <v>0</v>
      </c>
      <c r="X10" s="158">
        <v>0</v>
      </c>
      <c r="Y10" s="158">
        <f t="shared" si="9"/>
        <v>8.25</v>
      </c>
      <c r="Z10" s="158">
        <v>1.0920000000000001</v>
      </c>
      <c r="AA10" s="159">
        <v>5</v>
      </c>
      <c r="AB10" s="158">
        <v>34.799999999999997</v>
      </c>
      <c r="AC10" s="158">
        <f t="shared" si="1"/>
        <v>0.42638241172551633</v>
      </c>
      <c r="AD10" s="158">
        <v>0</v>
      </c>
      <c r="AE10" s="158">
        <f t="shared" si="2"/>
        <v>0</v>
      </c>
      <c r="AF10" s="158">
        <v>329.39</v>
      </c>
      <c r="AG10" s="158">
        <f t="shared" si="3"/>
        <v>6.2699152945655268</v>
      </c>
      <c r="AH10" s="158">
        <v>0</v>
      </c>
      <c r="AI10" s="158">
        <f t="shared" si="4"/>
        <v>0</v>
      </c>
      <c r="AJ10" s="20"/>
      <c r="AK10" s="20">
        <f t="shared" si="10"/>
        <v>17.399999999999999</v>
      </c>
      <c r="AL10" s="20">
        <f t="shared" si="8"/>
        <v>1407.1599999999999</v>
      </c>
      <c r="AM10" s="20">
        <f t="shared" si="5"/>
        <v>501.91938999999996</v>
      </c>
      <c r="AN10" s="20">
        <f t="shared" si="6"/>
        <v>8.25</v>
      </c>
      <c r="AO10" s="20">
        <f t="shared" si="7"/>
        <v>8.25</v>
      </c>
      <c r="AQ10" s="145"/>
      <c r="AR10" s="145"/>
      <c r="AS10" s="145"/>
      <c r="AT10" s="145"/>
    </row>
    <row r="11" spans="1:49" s="50" customFormat="1">
      <c r="A11" s="142" t="s">
        <v>47</v>
      </c>
      <c r="B11" s="142">
        <v>416</v>
      </c>
      <c r="C11" s="19">
        <v>346</v>
      </c>
      <c r="D11" s="142">
        <v>102</v>
      </c>
      <c r="E11" s="142" t="s">
        <v>52</v>
      </c>
      <c r="F11" s="14" t="s">
        <v>112</v>
      </c>
      <c r="G11" s="14" t="s">
        <v>113</v>
      </c>
      <c r="H11" s="51">
        <v>1.5009999999999999</v>
      </c>
      <c r="I11" s="142">
        <v>6</v>
      </c>
      <c r="J11" s="195" t="s">
        <v>505</v>
      </c>
      <c r="K11" s="143">
        <v>42248</v>
      </c>
      <c r="L11" s="46" t="s">
        <v>131</v>
      </c>
      <c r="M11" s="158">
        <v>0.6</v>
      </c>
      <c r="N11" s="158">
        <v>0.5</v>
      </c>
      <c r="O11" s="158">
        <v>0.375</v>
      </c>
      <c r="P11" s="158">
        <v>7.4999999999999997E-2</v>
      </c>
      <c r="Q11" s="158">
        <v>2.9950700000000001</v>
      </c>
      <c r="R11" s="158">
        <v>1.5249999999999999</v>
      </c>
      <c r="S11" s="158">
        <v>2.5000000000000001E-2</v>
      </c>
      <c r="T11" s="158">
        <v>0</v>
      </c>
      <c r="U11" s="158">
        <v>0</v>
      </c>
      <c r="V11" s="158">
        <v>3.3136899999999998</v>
      </c>
      <c r="W11" s="158">
        <v>0</v>
      </c>
      <c r="X11" s="158">
        <v>0</v>
      </c>
      <c r="Y11" s="158">
        <f t="shared" si="9"/>
        <v>1.55</v>
      </c>
      <c r="Z11" s="158">
        <v>1.0569900000000001</v>
      </c>
      <c r="AA11" s="159">
        <v>5</v>
      </c>
      <c r="AB11" s="158">
        <v>34.799999999999997</v>
      </c>
      <c r="AC11" s="158">
        <f t="shared" si="1"/>
        <v>0.42638241172551633</v>
      </c>
      <c r="AD11" s="158">
        <v>0</v>
      </c>
      <c r="AE11" s="158">
        <f t="shared" si="2"/>
        <v>0</v>
      </c>
      <c r="AF11" s="158">
        <v>329.39</v>
      </c>
      <c r="AG11" s="158">
        <f t="shared" si="3"/>
        <v>6.2699152945655268</v>
      </c>
      <c r="AH11" s="158">
        <v>0</v>
      </c>
      <c r="AI11" s="158">
        <f t="shared" si="4"/>
        <v>0</v>
      </c>
      <c r="AJ11" s="20"/>
      <c r="AK11" s="20">
        <f t="shared" si="10"/>
        <v>17.399999999999999</v>
      </c>
      <c r="AL11" s="20">
        <f t="shared" si="8"/>
        <v>1407.1599999999999</v>
      </c>
      <c r="AM11" s="20">
        <f t="shared" si="5"/>
        <v>501.91938999999996</v>
      </c>
      <c r="AN11" s="20">
        <f t="shared" si="6"/>
        <v>1.55</v>
      </c>
      <c r="AO11" s="20">
        <f t="shared" si="7"/>
        <v>1.5499999999999998</v>
      </c>
      <c r="AQ11" s="145"/>
      <c r="AR11" s="145"/>
      <c r="AS11" s="145"/>
      <c r="AT11" s="145"/>
    </row>
    <row r="12" spans="1:49" s="50" customFormat="1">
      <c r="A12" s="142" t="s">
        <v>47</v>
      </c>
      <c r="B12" s="142">
        <v>416</v>
      </c>
      <c r="C12" s="19">
        <v>347</v>
      </c>
      <c r="D12" s="142">
        <v>101</v>
      </c>
      <c r="E12" s="142" t="s">
        <v>53</v>
      </c>
      <c r="F12" s="14" t="s">
        <v>114</v>
      </c>
      <c r="G12" s="14" t="s">
        <v>83</v>
      </c>
      <c r="H12" s="51">
        <v>15.881</v>
      </c>
      <c r="I12" s="142">
        <v>10</v>
      </c>
      <c r="J12" s="142" t="s">
        <v>82</v>
      </c>
      <c r="K12" s="143">
        <v>42248</v>
      </c>
      <c r="L12" s="46" t="s">
        <v>131</v>
      </c>
      <c r="M12" s="158">
        <v>9.85</v>
      </c>
      <c r="N12" s="158">
        <v>2.2000000000000002</v>
      </c>
      <c r="O12" s="158">
        <v>1.875</v>
      </c>
      <c r="P12" s="158">
        <v>2.0249999999999999</v>
      </c>
      <c r="Q12" s="158">
        <v>2.8304800000000001</v>
      </c>
      <c r="R12" s="158">
        <v>13.55</v>
      </c>
      <c r="S12" s="158">
        <v>1.2</v>
      </c>
      <c r="T12" s="158">
        <v>0.82499999999999996</v>
      </c>
      <c r="U12" s="158">
        <v>0.375</v>
      </c>
      <c r="V12" s="158">
        <v>5.6263199999999998</v>
      </c>
      <c r="W12" s="158">
        <v>0</v>
      </c>
      <c r="X12" s="158">
        <v>0</v>
      </c>
      <c r="Y12" s="158">
        <f t="shared" si="9"/>
        <v>15.950000000000001</v>
      </c>
      <c r="Z12" s="158">
        <v>1.18144</v>
      </c>
      <c r="AA12" s="159">
        <v>92</v>
      </c>
      <c r="AB12" s="158">
        <v>922.97</v>
      </c>
      <c r="AC12" s="158">
        <f t="shared" si="1"/>
        <v>0.99577212662031001</v>
      </c>
      <c r="AD12" s="158">
        <v>170</v>
      </c>
      <c r="AE12" s="158">
        <f t="shared" si="2"/>
        <v>0.30584615938183096</v>
      </c>
      <c r="AF12" s="158">
        <v>3660.92</v>
      </c>
      <c r="AG12" s="158">
        <f t="shared" si="3"/>
        <v>6.5863430694360741</v>
      </c>
      <c r="AH12" s="158">
        <v>461</v>
      </c>
      <c r="AI12" s="158">
        <f t="shared" si="4"/>
        <v>0.82938282044131806</v>
      </c>
      <c r="AJ12" s="20"/>
      <c r="AK12" s="20">
        <f t="shared" si="10"/>
        <v>461.48500000000001</v>
      </c>
      <c r="AL12" s="20">
        <f t="shared" si="8"/>
        <v>7272.9529049999992</v>
      </c>
      <c r="AM12" s="20">
        <f t="shared" si="5"/>
        <v>69621.033519999997</v>
      </c>
      <c r="AN12" s="20">
        <f t="shared" si="6"/>
        <v>15.950000000000001</v>
      </c>
      <c r="AO12" s="20">
        <f t="shared" si="7"/>
        <v>15.95</v>
      </c>
      <c r="AQ12" s="145"/>
      <c r="AR12" s="145"/>
      <c r="AS12" s="145"/>
      <c r="AT12" s="145"/>
    </row>
    <row r="13" spans="1:49" s="50" customFormat="1">
      <c r="A13" s="142" t="s">
        <v>47</v>
      </c>
      <c r="B13" s="142">
        <v>416</v>
      </c>
      <c r="C13" s="19">
        <v>347</v>
      </c>
      <c r="D13" s="142">
        <v>101</v>
      </c>
      <c r="E13" s="142" t="s">
        <v>53</v>
      </c>
      <c r="F13" s="14" t="s">
        <v>83</v>
      </c>
      <c r="G13" s="14" t="s">
        <v>114</v>
      </c>
      <c r="H13" s="51">
        <v>15.881</v>
      </c>
      <c r="I13" s="142">
        <v>10</v>
      </c>
      <c r="J13" s="142" t="s">
        <v>505</v>
      </c>
      <c r="K13" s="143">
        <v>42249</v>
      </c>
      <c r="L13" s="46" t="s">
        <v>131</v>
      </c>
      <c r="M13" s="158">
        <v>9.5250000000000004</v>
      </c>
      <c r="N13" s="158">
        <v>2.1749999999999998</v>
      </c>
      <c r="O13" s="158">
        <v>2.4500000000000002</v>
      </c>
      <c r="P13" s="158">
        <v>1.7</v>
      </c>
      <c r="Q13" s="158">
        <v>2.7886500000000001</v>
      </c>
      <c r="R13" s="158">
        <v>1.5</v>
      </c>
      <c r="S13" s="158">
        <v>0.42499999999999999</v>
      </c>
      <c r="T13" s="158">
        <v>0.125</v>
      </c>
      <c r="U13" s="158">
        <v>6.0682000000000002E-3</v>
      </c>
      <c r="V13" s="158">
        <v>6.0682</v>
      </c>
      <c r="W13" s="158">
        <v>0</v>
      </c>
      <c r="X13" s="158">
        <v>0</v>
      </c>
      <c r="Y13" s="158">
        <f t="shared" si="9"/>
        <v>15.849999999999998</v>
      </c>
      <c r="Z13" s="158">
        <v>1.1933100000000001</v>
      </c>
      <c r="AA13" s="159">
        <v>39</v>
      </c>
      <c r="AB13" s="158">
        <v>52.37</v>
      </c>
      <c r="AC13" s="158">
        <f t="shared" si="1"/>
        <v>0.1172740111723803</v>
      </c>
      <c r="AD13" s="158">
        <v>6</v>
      </c>
      <c r="AE13" s="158">
        <f t="shared" si="2"/>
        <v>1.0794570331123444E-2</v>
      </c>
      <c r="AF13" s="158">
        <v>380.39</v>
      </c>
      <c r="AG13" s="158">
        <f t="shared" si="3"/>
        <v>0.68435776804267456</v>
      </c>
      <c r="AH13" s="158">
        <v>0</v>
      </c>
      <c r="AI13" s="158">
        <f t="shared" si="4"/>
        <v>0</v>
      </c>
      <c r="AJ13" s="20"/>
      <c r="AK13" s="20">
        <f t="shared" si="10"/>
        <v>26.184999999999999</v>
      </c>
      <c r="AL13" s="20">
        <f t="shared" si="8"/>
        <v>677.81407499999989</v>
      </c>
      <c r="AM13" s="20">
        <f t="shared" si="5"/>
        <v>6755.61859</v>
      </c>
      <c r="AN13" s="20"/>
      <c r="AO13" s="20"/>
      <c r="AQ13" s="145"/>
      <c r="AR13" s="145"/>
      <c r="AS13" s="145"/>
      <c r="AT13" s="145"/>
    </row>
    <row r="14" spans="1:49" s="50" customFormat="1">
      <c r="A14" s="142" t="s">
        <v>47</v>
      </c>
      <c r="B14" s="142">
        <v>416</v>
      </c>
      <c r="C14" s="19">
        <v>347</v>
      </c>
      <c r="D14" s="142">
        <v>102</v>
      </c>
      <c r="E14" s="142" t="s">
        <v>54</v>
      </c>
      <c r="F14" s="14" t="s">
        <v>115</v>
      </c>
      <c r="G14" s="14" t="s">
        <v>114</v>
      </c>
      <c r="H14" s="51">
        <v>4.7619999999999996</v>
      </c>
      <c r="I14" s="142">
        <v>4</v>
      </c>
      <c r="J14" s="195" t="s">
        <v>505</v>
      </c>
      <c r="K14" s="143">
        <v>42248</v>
      </c>
      <c r="L14" s="46" t="s">
        <v>131</v>
      </c>
      <c r="M14" s="158">
        <v>0.05</v>
      </c>
      <c r="N14" s="158">
        <v>0.75</v>
      </c>
      <c r="O14" s="158">
        <v>1.85</v>
      </c>
      <c r="P14" s="158">
        <v>1.575</v>
      </c>
      <c r="Q14" s="158">
        <v>4.8976300000000004</v>
      </c>
      <c r="R14" s="158">
        <v>4.2249999999999996</v>
      </c>
      <c r="S14" s="158">
        <v>0</v>
      </c>
      <c r="T14" s="158">
        <v>0</v>
      </c>
      <c r="U14" s="158">
        <v>0</v>
      </c>
      <c r="V14" s="158">
        <v>3.2735699999999999</v>
      </c>
      <c r="W14" s="158">
        <v>0</v>
      </c>
      <c r="X14" s="158">
        <v>0</v>
      </c>
      <c r="Y14" s="158">
        <f t="shared" si="9"/>
        <v>4.2250000000000005</v>
      </c>
      <c r="Z14" s="158">
        <v>1.0227599999999999</v>
      </c>
      <c r="AA14" s="159">
        <v>29</v>
      </c>
      <c r="AB14" s="158">
        <v>295</v>
      </c>
      <c r="AC14" s="158">
        <f t="shared" si="1"/>
        <v>1.0589788204235917</v>
      </c>
      <c r="AD14" s="158">
        <v>54</v>
      </c>
      <c r="AE14" s="158">
        <f t="shared" si="2"/>
        <v>0.32399352012959748</v>
      </c>
      <c r="AF14" s="158">
        <v>1171</v>
      </c>
      <c r="AG14" s="158">
        <f t="shared" si="3"/>
        <v>7.0258594828103451</v>
      </c>
      <c r="AH14" s="158">
        <v>148</v>
      </c>
      <c r="AI14" s="158">
        <f t="shared" si="4"/>
        <v>0.88798224035519302</v>
      </c>
      <c r="AJ14" s="20"/>
      <c r="AK14" s="20">
        <f t="shared" si="10"/>
        <v>147.5</v>
      </c>
      <c r="AL14" s="20">
        <f>(AA14+AD14+AF14+AH14+AK14)*H13</f>
        <v>24607.609499999999</v>
      </c>
      <c r="AM14" s="20">
        <f t="shared" si="5"/>
        <v>6676.3239999999996</v>
      </c>
      <c r="AN14" s="20">
        <f>SUM(M14:P14)</f>
        <v>4.2250000000000005</v>
      </c>
      <c r="AO14" s="20">
        <f>SUM(R14:U14)</f>
        <v>4.2249999999999996</v>
      </c>
      <c r="AQ14" s="145"/>
      <c r="AR14" s="145"/>
      <c r="AS14" s="145"/>
      <c r="AT14" s="145"/>
    </row>
    <row r="15" spans="1:49" s="50" customFormat="1">
      <c r="A15" s="142" t="s">
        <v>47</v>
      </c>
      <c r="B15" s="142">
        <v>416</v>
      </c>
      <c r="C15" s="19">
        <v>3111</v>
      </c>
      <c r="D15" s="142">
        <v>100</v>
      </c>
      <c r="E15" s="142" t="s">
        <v>55</v>
      </c>
      <c r="F15" s="14" t="s">
        <v>83</v>
      </c>
      <c r="G15" s="14" t="s">
        <v>116</v>
      </c>
      <c r="H15" s="51">
        <v>11.555999999999999</v>
      </c>
      <c r="I15" s="142">
        <v>4</v>
      </c>
      <c r="J15" s="195" t="s">
        <v>82</v>
      </c>
      <c r="K15" s="143">
        <v>42249</v>
      </c>
      <c r="L15" s="46" t="s">
        <v>131</v>
      </c>
      <c r="M15" s="158">
        <v>4.55</v>
      </c>
      <c r="N15" s="158">
        <v>3.6</v>
      </c>
      <c r="O15" s="158">
        <v>2.4500000000000002</v>
      </c>
      <c r="P15" s="158">
        <v>0.92500000000000004</v>
      </c>
      <c r="Q15" s="158">
        <v>3.23943</v>
      </c>
      <c r="R15" s="158">
        <v>10.425000000000001</v>
      </c>
      <c r="S15" s="158">
        <v>0.95</v>
      </c>
      <c r="T15" s="158">
        <v>0.1</v>
      </c>
      <c r="U15" s="158">
        <v>0.05</v>
      </c>
      <c r="V15" s="158">
        <v>6.7465999999999999</v>
      </c>
      <c r="W15" s="158">
        <v>0</v>
      </c>
      <c r="X15" s="158">
        <v>0</v>
      </c>
      <c r="Y15" s="158">
        <f t="shared" si="9"/>
        <v>11.525000000000002</v>
      </c>
      <c r="Z15" s="158">
        <v>1.0970200000000001</v>
      </c>
      <c r="AA15" s="159">
        <v>0</v>
      </c>
      <c r="AB15" s="158">
        <v>78.959999999999994</v>
      </c>
      <c r="AC15" s="158">
        <f t="shared" si="1"/>
        <v>9.7611630321910697E-2</v>
      </c>
      <c r="AD15" s="158">
        <v>0</v>
      </c>
      <c r="AE15" s="158">
        <f t="shared" si="2"/>
        <v>0</v>
      </c>
      <c r="AF15" s="158">
        <v>196.91</v>
      </c>
      <c r="AG15" s="158">
        <f t="shared" si="3"/>
        <v>0.48684665974385599</v>
      </c>
      <c r="AH15" s="158">
        <v>0</v>
      </c>
      <c r="AI15" s="158">
        <f t="shared" si="4"/>
        <v>0</v>
      </c>
      <c r="AJ15" s="20"/>
      <c r="AK15" s="20">
        <f t="shared" si="10"/>
        <v>39.479999999999997</v>
      </c>
      <c r="AL15" s="20" t="e">
        <f>(AA15+AD15+AF15+AH15+AK15)*#REF!</f>
        <v>#REF!</v>
      </c>
      <c r="AM15" s="20">
        <f t="shared" si="5"/>
        <v>2275.4919599999998</v>
      </c>
      <c r="AN15" s="20">
        <f>SUM(M15:P15)</f>
        <v>11.525000000000002</v>
      </c>
      <c r="AO15" s="20">
        <f>SUM(R15:U15)</f>
        <v>11.525</v>
      </c>
      <c r="AQ15" s="145"/>
      <c r="AR15" s="145"/>
      <c r="AS15" s="145"/>
      <c r="AT15" s="145"/>
    </row>
    <row r="16" spans="1:49" s="50" customFormat="1">
      <c r="A16" s="142" t="s">
        <v>47</v>
      </c>
      <c r="B16" s="142">
        <v>416</v>
      </c>
      <c r="C16" s="19">
        <v>3111</v>
      </c>
      <c r="D16" s="142">
        <v>100</v>
      </c>
      <c r="E16" s="142" t="s">
        <v>55</v>
      </c>
      <c r="F16" s="14" t="s">
        <v>116</v>
      </c>
      <c r="G16" s="14" t="s">
        <v>83</v>
      </c>
      <c r="H16" s="51">
        <v>11.555999999999999</v>
      </c>
      <c r="I16" s="142">
        <v>4</v>
      </c>
      <c r="J16" s="195" t="s">
        <v>505</v>
      </c>
      <c r="K16" s="143">
        <v>42249</v>
      </c>
      <c r="L16" s="46" t="s">
        <v>131</v>
      </c>
      <c r="M16" s="158">
        <v>3.45</v>
      </c>
      <c r="N16" s="158">
        <v>3.7250000000000001</v>
      </c>
      <c r="O16" s="158">
        <v>3.2749999999999999</v>
      </c>
      <c r="P16" s="158">
        <v>1.1000000000000001</v>
      </c>
      <c r="Q16" s="158">
        <v>3.5744699999999998</v>
      </c>
      <c r="R16" s="158">
        <v>6.9249999999999998</v>
      </c>
      <c r="S16" s="158">
        <v>2.4249999999999998</v>
      </c>
      <c r="T16" s="158">
        <v>1.2749999999999999</v>
      </c>
      <c r="U16" s="158">
        <v>0.92500000000000004</v>
      </c>
      <c r="V16" s="158">
        <v>9.2328299999999999</v>
      </c>
      <c r="W16" s="158">
        <v>0</v>
      </c>
      <c r="X16" s="158">
        <v>0</v>
      </c>
      <c r="Y16" s="158">
        <f t="shared" si="9"/>
        <v>11.55</v>
      </c>
      <c r="Z16" s="158">
        <v>1.02783</v>
      </c>
      <c r="AA16" s="159">
        <v>0</v>
      </c>
      <c r="AB16" s="158">
        <v>0</v>
      </c>
      <c r="AC16" s="158">
        <f t="shared" si="1"/>
        <v>0</v>
      </c>
      <c r="AD16" s="158">
        <v>0</v>
      </c>
      <c r="AE16" s="158">
        <f t="shared" si="2"/>
        <v>0</v>
      </c>
      <c r="AF16" s="158">
        <v>1.1599999999999999</v>
      </c>
      <c r="AG16" s="158">
        <f t="shared" si="3"/>
        <v>2.8680215596103447E-3</v>
      </c>
      <c r="AH16" s="158">
        <v>0</v>
      </c>
      <c r="AI16" s="158">
        <f t="shared" si="4"/>
        <v>0</v>
      </c>
      <c r="AJ16" s="20"/>
      <c r="AK16" s="20">
        <f t="shared" si="10"/>
        <v>0</v>
      </c>
      <c r="AL16" s="20">
        <f t="shared" si="8"/>
        <v>5.5239199999999995</v>
      </c>
      <c r="AM16" s="20">
        <f t="shared" si="5"/>
        <v>13.404959999999997</v>
      </c>
      <c r="AN16" s="20">
        <f>SUM(M16:P16)</f>
        <v>11.55</v>
      </c>
      <c r="AO16" s="20">
        <f>SUM(R16:U16)</f>
        <v>11.55</v>
      </c>
      <c r="AQ16" s="145"/>
      <c r="AR16" s="145"/>
      <c r="AS16" s="145"/>
      <c r="AT16" s="145"/>
    </row>
    <row r="17" spans="1:46" s="50" customFormat="1">
      <c r="A17" s="142" t="s">
        <v>47</v>
      </c>
      <c r="B17" s="142">
        <v>416</v>
      </c>
      <c r="C17" s="19">
        <v>3214</v>
      </c>
      <c r="D17" s="142">
        <v>100</v>
      </c>
      <c r="E17" s="142" t="s">
        <v>56</v>
      </c>
      <c r="F17" s="14" t="s">
        <v>207</v>
      </c>
      <c r="G17" s="14" t="s">
        <v>83</v>
      </c>
      <c r="H17" s="51">
        <v>2.75</v>
      </c>
      <c r="I17" s="142">
        <v>4</v>
      </c>
      <c r="J17" s="195" t="s">
        <v>82</v>
      </c>
      <c r="K17" s="143">
        <v>42249</v>
      </c>
      <c r="L17" s="46" t="s">
        <v>131</v>
      </c>
      <c r="M17" s="158">
        <v>1.125</v>
      </c>
      <c r="N17" s="158">
        <v>0.375</v>
      </c>
      <c r="O17" s="158">
        <v>0.52500000000000002</v>
      </c>
      <c r="P17" s="158">
        <v>0.72499999999999998</v>
      </c>
      <c r="Q17" s="158">
        <v>3.6429999999999998</v>
      </c>
      <c r="R17" s="158">
        <v>2.6749999999999998</v>
      </c>
      <c r="S17" s="158">
        <v>0.05</v>
      </c>
      <c r="T17" s="158">
        <v>0</v>
      </c>
      <c r="U17" s="158">
        <v>0</v>
      </c>
      <c r="V17" s="158">
        <v>3.879</v>
      </c>
      <c r="W17" s="158">
        <v>0</v>
      </c>
      <c r="X17" s="158">
        <v>0</v>
      </c>
      <c r="Y17" s="158">
        <f t="shared" si="9"/>
        <v>2.75</v>
      </c>
      <c r="Z17" s="158">
        <v>1.117</v>
      </c>
      <c r="AA17" s="159">
        <v>0</v>
      </c>
      <c r="AB17" s="158">
        <v>0</v>
      </c>
      <c r="AC17" s="158">
        <f t="shared" si="1"/>
        <v>0</v>
      </c>
      <c r="AD17" s="158">
        <v>0</v>
      </c>
      <c r="AE17" s="158">
        <f t="shared" si="2"/>
        <v>0</v>
      </c>
      <c r="AF17" s="158">
        <v>0</v>
      </c>
      <c r="AG17" s="158">
        <f t="shared" si="3"/>
        <v>0</v>
      </c>
      <c r="AH17" s="158">
        <v>0</v>
      </c>
      <c r="AI17" s="158">
        <f t="shared" si="4"/>
        <v>0</v>
      </c>
      <c r="AJ17" s="20"/>
      <c r="AK17" s="20">
        <f t="shared" si="10"/>
        <v>0</v>
      </c>
      <c r="AL17" s="20">
        <f t="shared" si="8"/>
        <v>0</v>
      </c>
      <c r="AM17" s="20">
        <f t="shared" si="5"/>
        <v>0</v>
      </c>
      <c r="AN17" s="20">
        <f>SUM(M17:P17)</f>
        <v>2.75</v>
      </c>
      <c r="AO17" s="20">
        <f>SUM(R17:U17)</f>
        <v>2.7249999999999996</v>
      </c>
      <c r="AQ17" s="145"/>
      <c r="AR17" s="145"/>
      <c r="AS17" s="145"/>
      <c r="AT17" s="145"/>
    </row>
    <row r="18" spans="1:46" s="50" customFormat="1">
      <c r="A18" s="142" t="s">
        <v>47</v>
      </c>
      <c r="B18" s="142">
        <v>416</v>
      </c>
      <c r="C18" s="19">
        <v>3214</v>
      </c>
      <c r="D18" s="142">
        <v>100</v>
      </c>
      <c r="E18" s="142" t="s">
        <v>56</v>
      </c>
      <c r="F18" s="14" t="s">
        <v>117</v>
      </c>
      <c r="G18" s="14" t="s">
        <v>208</v>
      </c>
      <c r="H18" s="51">
        <v>9.0329999999999995</v>
      </c>
      <c r="I18" s="142">
        <v>4</v>
      </c>
      <c r="J18" s="195" t="s">
        <v>82</v>
      </c>
      <c r="K18" s="143">
        <v>42249</v>
      </c>
      <c r="L18" s="46" t="s">
        <v>131</v>
      </c>
      <c r="M18" s="158">
        <v>4.75</v>
      </c>
      <c r="N18" s="158">
        <v>2.0499999999999998</v>
      </c>
      <c r="O18" s="158">
        <v>1.2250000000000001</v>
      </c>
      <c r="P18" s="158">
        <v>1.05</v>
      </c>
      <c r="Q18" s="158">
        <v>3.2679999999999998</v>
      </c>
      <c r="R18" s="158">
        <v>8</v>
      </c>
      <c r="S18" s="158">
        <v>0.9</v>
      </c>
      <c r="T18" s="158">
        <v>0.15</v>
      </c>
      <c r="U18" s="158">
        <v>2.5000000000000001E-2</v>
      </c>
      <c r="V18" s="158">
        <v>6.2839999999999998</v>
      </c>
      <c r="W18" s="158">
        <v>0</v>
      </c>
      <c r="X18" s="158">
        <v>0</v>
      </c>
      <c r="Y18" s="158">
        <f t="shared" si="9"/>
        <v>9.0750000000000011</v>
      </c>
      <c r="Z18" s="158">
        <v>1.0109999999999999</v>
      </c>
      <c r="AA18" s="159">
        <v>6</v>
      </c>
      <c r="AB18" s="158">
        <v>5.57</v>
      </c>
      <c r="AC18" s="158">
        <f t="shared" si="1"/>
        <v>2.7787003210450575E-2</v>
      </c>
      <c r="AD18" s="158">
        <v>40</v>
      </c>
      <c r="AE18" s="158">
        <f t="shared" si="2"/>
        <v>0.12652021951258088</v>
      </c>
      <c r="AF18" s="158">
        <v>98.83</v>
      </c>
      <c r="AG18" s="158">
        <f t="shared" si="3"/>
        <v>0.31259983236070915</v>
      </c>
      <c r="AH18" s="158">
        <v>0</v>
      </c>
      <c r="AI18" s="158">
        <f t="shared" si="4"/>
        <v>0</v>
      </c>
      <c r="AJ18" s="20"/>
      <c r="AK18" s="20">
        <f t="shared" si="10"/>
        <v>2.7850000000000001</v>
      </c>
      <c r="AL18" s="20">
        <f t="shared" si="8"/>
        <v>1705.8389399999996</v>
      </c>
      <c r="AM18" s="20">
        <f t="shared" si="5"/>
        <v>1308.2493899999997</v>
      </c>
      <c r="AN18" s="20"/>
      <c r="AO18" s="20"/>
      <c r="AQ18" s="145"/>
      <c r="AR18" s="145"/>
      <c r="AS18" s="145"/>
      <c r="AT18" s="145"/>
    </row>
    <row r="19" spans="1:46" s="50" customFormat="1">
      <c r="A19" s="142" t="s">
        <v>47</v>
      </c>
      <c r="B19" s="142">
        <v>416</v>
      </c>
      <c r="C19" s="19">
        <v>3214</v>
      </c>
      <c r="D19" s="142">
        <v>100</v>
      </c>
      <c r="E19" s="142" t="s">
        <v>56</v>
      </c>
      <c r="F19" s="14" t="s">
        <v>83</v>
      </c>
      <c r="G19" s="14" t="s">
        <v>207</v>
      </c>
      <c r="H19" s="51">
        <v>2.75</v>
      </c>
      <c r="I19" s="142">
        <v>4</v>
      </c>
      <c r="J19" s="195" t="s">
        <v>505</v>
      </c>
      <c r="K19" s="143">
        <v>42249</v>
      </c>
      <c r="L19" s="46" t="s">
        <v>131</v>
      </c>
      <c r="M19" s="158">
        <v>0.92500000000000004</v>
      </c>
      <c r="N19" s="158">
        <v>0.52500000000000002</v>
      </c>
      <c r="O19" s="158">
        <v>0.4</v>
      </c>
      <c r="P19" s="158">
        <v>0.95</v>
      </c>
      <c r="Q19" s="158">
        <v>4.149</v>
      </c>
      <c r="R19" s="158">
        <v>2.7</v>
      </c>
      <c r="S19" s="158">
        <v>7.4999999999999997E-2</v>
      </c>
      <c r="T19" s="158">
        <v>2.5000000000000001E-2</v>
      </c>
      <c r="U19" s="158">
        <v>0</v>
      </c>
      <c r="V19" s="158">
        <v>4.2789999999999999</v>
      </c>
      <c r="W19" s="158">
        <v>0</v>
      </c>
      <c r="X19" s="158">
        <v>0</v>
      </c>
      <c r="Y19" s="158">
        <f t="shared" si="9"/>
        <v>2.8</v>
      </c>
      <c r="Z19" s="158">
        <v>0.99299999999999999</v>
      </c>
      <c r="AA19" s="159">
        <v>0</v>
      </c>
      <c r="AB19" s="158">
        <v>2.93</v>
      </c>
      <c r="AC19" s="158">
        <f t="shared" si="1"/>
        <v>1.5220779220779222E-2</v>
      </c>
      <c r="AD19" s="158">
        <v>0</v>
      </c>
      <c r="AE19" s="158">
        <f t="shared" si="2"/>
        <v>0</v>
      </c>
      <c r="AF19" s="158">
        <v>29.9</v>
      </c>
      <c r="AG19" s="158">
        <f t="shared" si="3"/>
        <v>0.31064935064935068</v>
      </c>
      <c r="AH19" s="158">
        <v>0</v>
      </c>
      <c r="AI19" s="158">
        <f t="shared" si="4"/>
        <v>0</v>
      </c>
      <c r="AJ19" s="20"/>
      <c r="AK19" s="20">
        <f t="shared" si="10"/>
        <v>1.4650000000000001</v>
      </c>
      <c r="AL19" s="20">
        <f t="shared" si="8"/>
        <v>86.253749999999997</v>
      </c>
      <c r="AM19" s="20">
        <f t="shared" si="5"/>
        <v>82.224999999999994</v>
      </c>
      <c r="AN19" s="20"/>
      <c r="AO19" s="20"/>
      <c r="AQ19" s="145"/>
      <c r="AR19" s="145"/>
      <c r="AS19" s="145"/>
      <c r="AT19" s="145"/>
    </row>
    <row r="20" spans="1:46" s="50" customFormat="1">
      <c r="A20" s="142" t="s">
        <v>47</v>
      </c>
      <c r="B20" s="142">
        <v>416</v>
      </c>
      <c r="C20" s="19">
        <v>3214</v>
      </c>
      <c r="D20" s="142">
        <v>100</v>
      </c>
      <c r="E20" s="142" t="s">
        <v>56</v>
      </c>
      <c r="F20" s="14" t="s">
        <v>208</v>
      </c>
      <c r="G20" s="14" t="s">
        <v>117</v>
      </c>
      <c r="H20" s="51">
        <v>9.0329999999999995</v>
      </c>
      <c r="I20" s="142">
        <v>4</v>
      </c>
      <c r="J20" s="195" t="s">
        <v>505</v>
      </c>
      <c r="K20" s="143">
        <v>42249</v>
      </c>
      <c r="L20" s="46" t="s">
        <v>131</v>
      </c>
      <c r="M20" s="158">
        <v>6.35</v>
      </c>
      <c r="N20" s="158">
        <v>1.2</v>
      </c>
      <c r="O20" s="158">
        <v>0.72499999999999998</v>
      </c>
      <c r="P20" s="158">
        <v>0.75</v>
      </c>
      <c r="Q20" s="158">
        <v>2.4460000000000002</v>
      </c>
      <c r="R20" s="158">
        <v>8.2249999999999996</v>
      </c>
      <c r="S20" s="158">
        <v>0.625</v>
      </c>
      <c r="T20" s="158">
        <v>0.15</v>
      </c>
      <c r="U20" s="158">
        <v>2.5000000000000001E-2</v>
      </c>
      <c r="V20" s="158">
        <v>6.1390000000000002</v>
      </c>
      <c r="W20" s="158">
        <v>0</v>
      </c>
      <c r="X20" s="158">
        <v>0</v>
      </c>
      <c r="Y20" s="158">
        <f t="shared" si="9"/>
        <v>9.0250000000000004</v>
      </c>
      <c r="Z20" s="158">
        <v>1.0069999999999999</v>
      </c>
      <c r="AA20" s="159">
        <v>15</v>
      </c>
      <c r="AB20" s="158">
        <v>4.4000000000000004</v>
      </c>
      <c r="AC20" s="158">
        <f t="shared" si="1"/>
        <v>5.4403694390409769E-2</v>
      </c>
      <c r="AD20" s="158">
        <v>232</v>
      </c>
      <c r="AE20" s="158">
        <f t="shared" si="2"/>
        <v>0.73381727317296908</v>
      </c>
      <c r="AF20" s="158">
        <v>335.64</v>
      </c>
      <c r="AG20" s="158">
        <f t="shared" si="3"/>
        <v>1.061631161930066</v>
      </c>
      <c r="AH20" s="158">
        <v>0</v>
      </c>
      <c r="AI20" s="158">
        <f t="shared" si="4"/>
        <v>0</v>
      </c>
      <c r="AJ20" s="20"/>
      <c r="AK20" s="20">
        <f t="shared" si="10"/>
        <v>2.2000000000000002</v>
      </c>
      <c r="AL20" s="20">
        <f t="shared" si="8"/>
        <v>5282.8597200000004</v>
      </c>
      <c r="AM20" s="20">
        <f t="shared" si="5"/>
        <v>5262.9871199999998</v>
      </c>
      <c r="AN20" s="20">
        <f t="shared" ref="AN20:AN26" si="11">SUM(M20:P20)</f>
        <v>9.0250000000000004</v>
      </c>
      <c r="AO20" s="20">
        <f t="shared" ref="AO20:AO26" si="12">SUM(R20:U20)</f>
        <v>9.0250000000000004</v>
      </c>
      <c r="AQ20" s="145"/>
      <c r="AR20" s="145"/>
      <c r="AS20" s="145"/>
      <c r="AT20" s="145"/>
    </row>
    <row r="21" spans="1:46" s="50" customFormat="1">
      <c r="A21" s="142" t="s">
        <v>47</v>
      </c>
      <c r="B21" s="142">
        <v>416</v>
      </c>
      <c r="C21" s="19">
        <v>3309</v>
      </c>
      <c r="D21" s="142">
        <v>201</v>
      </c>
      <c r="E21" s="142" t="s">
        <v>57</v>
      </c>
      <c r="F21" s="14">
        <v>6000</v>
      </c>
      <c r="G21" s="14">
        <v>21800</v>
      </c>
      <c r="H21" s="51">
        <v>15.8</v>
      </c>
      <c r="I21" s="142">
        <v>2</v>
      </c>
      <c r="J21" s="195" t="s">
        <v>82</v>
      </c>
      <c r="K21" s="143">
        <v>42249</v>
      </c>
      <c r="L21" s="46" t="s">
        <v>131</v>
      </c>
      <c r="M21" s="158">
        <v>11.1</v>
      </c>
      <c r="N21" s="158">
        <v>3.0750000000000002</v>
      </c>
      <c r="O21" s="158">
        <v>0.95</v>
      </c>
      <c r="P21" s="158">
        <v>0.65</v>
      </c>
      <c r="Q21" s="158">
        <v>2.4045100000000001</v>
      </c>
      <c r="R21" s="158">
        <v>14.824999999999999</v>
      </c>
      <c r="S21" s="158">
        <v>0.82499999999999996</v>
      </c>
      <c r="T21" s="158">
        <v>0.125</v>
      </c>
      <c r="U21" s="158">
        <v>0</v>
      </c>
      <c r="V21" s="158">
        <v>4.8308999999999997</v>
      </c>
      <c r="W21" s="158">
        <v>0</v>
      </c>
      <c r="X21" s="158">
        <v>0</v>
      </c>
      <c r="Y21" s="158">
        <f t="shared" si="9"/>
        <v>15.775</v>
      </c>
      <c r="Z21" s="158">
        <v>1.0799000000000001</v>
      </c>
      <c r="AA21" s="159">
        <v>0</v>
      </c>
      <c r="AB21" s="158">
        <v>0</v>
      </c>
      <c r="AC21" s="158">
        <f t="shared" si="1"/>
        <v>0</v>
      </c>
      <c r="AD21" s="158">
        <v>0</v>
      </c>
      <c r="AE21" s="158">
        <f t="shared" si="2"/>
        <v>0</v>
      </c>
      <c r="AF21" s="158">
        <v>27.4</v>
      </c>
      <c r="AG21" s="158">
        <f t="shared" si="3"/>
        <v>4.9547920433996376E-2</v>
      </c>
      <c r="AH21" s="158">
        <v>0</v>
      </c>
      <c r="AI21" s="158">
        <f t="shared" si="4"/>
        <v>0</v>
      </c>
      <c r="AJ21" s="20"/>
      <c r="AK21" s="20">
        <f t="shared" si="10"/>
        <v>0</v>
      </c>
      <c r="AL21" s="20">
        <f t="shared" si="8"/>
        <v>75.349999999999994</v>
      </c>
      <c r="AM21" s="20">
        <f t="shared" si="5"/>
        <v>432.92</v>
      </c>
      <c r="AN21" s="20">
        <f t="shared" si="11"/>
        <v>15.775</v>
      </c>
      <c r="AO21" s="20">
        <f t="shared" si="12"/>
        <v>15.774999999999999</v>
      </c>
      <c r="AQ21" s="145"/>
      <c r="AR21" s="145"/>
      <c r="AS21" s="145"/>
      <c r="AT21" s="145"/>
    </row>
    <row r="22" spans="1:46" s="50" customFormat="1">
      <c r="A22" s="142" t="s">
        <v>47</v>
      </c>
      <c r="B22" s="142">
        <v>416</v>
      </c>
      <c r="C22" s="19">
        <v>3309</v>
      </c>
      <c r="D22" s="142">
        <v>202</v>
      </c>
      <c r="E22" s="142" t="s">
        <v>58</v>
      </c>
      <c r="F22" s="14">
        <v>21800</v>
      </c>
      <c r="G22" s="14">
        <v>38558</v>
      </c>
      <c r="H22" s="51">
        <v>16.757999999999999</v>
      </c>
      <c r="I22" s="142">
        <v>2</v>
      </c>
      <c r="J22" s="195" t="s">
        <v>505</v>
      </c>
      <c r="K22" s="143">
        <v>42249</v>
      </c>
      <c r="L22" s="46" t="s">
        <v>131</v>
      </c>
      <c r="M22" s="158">
        <v>10.83</v>
      </c>
      <c r="N22" s="158">
        <v>2.95</v>
      </c>
      <c r="O22" s="158">
        <v>1.625</v>
      </c>
      <c r="P22" s="158">
        <v>1.2</v>
      </c>
      <c r="Q22" s="158">
        <v>2.42726</v>
      </c>
      <c r="R22" s="158">
        <v>16.05</v>
      </c>
      <c r="S22" s="158">
        <v>0.4</v>
      </c>
      <c r="T22" s="158">
        <v>0.15</v>
      </c>
      <c r="U22" s="158">
        <v>0</v>
      </c>
      <c r="V22" s="158">
        <v>3.7684099999999998</v>
      </c>
      <c r="W22" s="158">
        <v>0</v>
      </c>
      <c r="X22" s="158">
        <v>0</v>
      </c>
      <c r="Y22" s="158">
        <f t="shared" si="9"/>
        <v>16.605</v>
      </c>
      <c r="Z22" s="158">
        <v>1.07945</v>
      </c>
      <c r="AA22" s="159">
        <v>0</v>
      </c>
      <c r="AB22" s="158">
        <v>7.49</v>
      </c>
      <c r="AC22" s="158">
        <f t="shared" si="1"/>
        <v>6.3850101444086413E-3</v>
      </c>
      <c r="AD22" s="158">
        <v>1</v>
      </c>
      <c r="AE22" s="158">
        <f t="shared" si="2"/>
        <v>1.7049426286805448E-3</v>
      </c>
      <c r="AF22" s="158">
        <v>564.32000000000005</v>
      </c>
      <c r="AG22" s="158">
        <f t="shared" si="3"/>
        <v>0.96213322421700509</v>
      </c>
      <c r="AH22" s="158">
        <v>0</v>
      </c>
      <c r="AI22" s="158">
        <f t="shared" si="4"/>
        <v>0</v>
      </c>
      <c r="AJ22" s="20"/>
      <c r="AK22" s="20">
        <f t="shared" si="10"/>
        <v>3.7450000000000001</v>
      </c>
      <c r="AL22" s="20">
        <f t="shared" si="8"/>
        <v>5140.3641450000005</v>
      </c>
      <c r="AM22" s="20">
        <f t="shared" si="5"/>
        <v>9473.63256</v>
      </c>
      <c r="AN22" s="20">
        <f t="shared" si="11"/>
        <v>16.605</v>
      </c>
      <c r="AO22" s="20">
        <f t="shared" si="12"/>
        <v>16.599999999999998</v>
      </c>
      <c r="AQ22" s="145"/>
      <c r="AR22" s="145"/>
      <c r="AS22" s="145"/>
      <c r="AT22" s="145"/>
    </row>
    <row r="23" spans="1:46" s="50" customFormat="1">
      <c r="A23" s="142" t="s">
        <v>47</v>
      </c>
      <c r="B23" s="142">
        <v>416</v>
      </c>
      <c r="C23" s="19">
        <v>3508</v>
      </c>
      <c r="D23" s="142">
        <v>100</v>
      </c>
      <c r="E23" s="142" t="s">
        <v>59</v>
      </c>
      <c r="F23" s="14" t="s">
        <v>83</v>
      </c>
      <c r="G23" s="14" t="s">
        <v>118</v>
      </c>
      <c r="H23" s="51">
        <v>4.3</v>
      </c>
      <c r="I23" s="142">
        <v>4</v>
      </c>
      <c r="J23" s="195" t="s">
        <v>505</v>
      </c>
      <c r="K23" s="143">
        <v>42249</v>
      </c>
      <c r="L23" s="46" t="s">
        <v>131</v>
      </c>
      <c r="M23" s="158">
        <v>2.125</v>
      </c>
      <c r="N23" s="158">
        <v>1.05</v>
      </c>
      <c r="O23" s="158">
        <v>0.55000000000000004</v>
      </c>
      <c r="P23" s="158">
        <v>0.625</v>
      </c>
      <c r="Q23" s="158">
        <v>3.27339</v>
      </c>
      <c r="R23" s="158">
        <v>4.1500000000000004</v>
      </c>
      <c r="S23" s="158">
        <v>0.15</v>
      </c>
      <c r="T23" s="158">
        <v>2.5000000000000001E-2</v>
      </c>
      <c r="U23" s="158">
        <v>2.5000000000000001E-2</v>
      </c>
      <c r="V23" s="158">
        <v>4.9234</v>
      </c>
      <c r="W23" s="158">
        <v>0</v>
      </c>
      <c r="X23" s="158">
        <v>0</v>
      </c>
      <c r="Y23" s="158">
        <f t="shared" si="9"/>
        <v>4.3499999999999996</v>
      </c>
      <c r="Z23" s="158">
        <v>1.14002</v>
      </c>
      <c r="AA23" s="159">
        <v>45</v>
      </c>
      <c r="AB23" s="158">
        <v>0</v>
      </c>
      <c r="AC23" s="158">
        <f t="shared" si="1"/>
        <v>0.29900332225913623</v>
      </c>
      <c r="AD23" s="158">
        <v>0</v>
      </c>
      <c r="AE23" s="158">
        <f t="shared" si="2"/>
        <v>0</v>
      </c>
      <c r="AF23" s="158">
        <v>5.09</v>
      </c>
      <c r="AG23" s="158">
        <f t="shared" si="3"/>
        <v>3.3820598006644519E-2</v>
      </c>
      <c r="AH23" s="158">
        <v>0</v>
      </c>
      <c r="AI23" s="158">
        <f t="shared" si="4"/>
        <v>0</v>
      </c>
      <c r="AJ23" s="20"/>
      <c r="AK23" s="20">
        <f t="shared" si="10"/>
        <v>0</v>
      </c>
      <c r="AL23" s="20">
        <f t="shared" si="8"/>
        <v>791.42200000000014</v>
      </c>
      <c r="AM23" s="20">
        <f t="shared" si="5"/>
        <v>215.387</v>
      </c>
      <c r="AN23" s="20">
        <f t="shared" si="11"/>
        <v>4.3499999999999996</v>
      </c>
      <c r="AO23" s="20">
        <f t="shared" si="12"/>
        <v>4.3500000000000014</v>
      </c>
      <c r="AQ23" s="145"/>
      <c r="AR23" s="145"/>
      <c r="AS23" s="145"/>
      <c r="AT23" s="145"/>
    </row>
    <row r="24" spans="1:46" s="50" customFormat="1">
      <c r="A24" s="142" t="s">
        <v>47</v>
      </c>
      <c r="B24" s="142">
        <v>416</v>
      </c>
      <c r="C24" s="19">
        <v>3508</v>
      </c>
      <c r="D24" s="142">
        <v>100</v>
      </c>
      <c r="E24" s="142" t="s">
        <v>59</v>
      </c>
      <c r="F24" s="14" t="s">
        <v>118</v>
      </c>
      <c r="G24" s="14" t="s">
        <v>83</v>
      </c>
      <c r="H24" s="51">
        <v>4.3</v>
      </c>
      <c r="I24" s="142">
        <v>4</v>
      </c>
      <c r="J24" s="195" t="s">
        <v>82</v>
      </c>
      <c r="K24" s="143">
        <v>42249</v>
      </c>
      <c r="L24" s="46" t="s">
        <v>131</v>
      </c>
      <c r="M24" s="158">
        <v>1.8</v>
      </c>
      <c r="N24" s="158">
        <v>1.3</v>
      </c>
      <c r="O24" s="158">
        <v>0.5</v>
      </c>
      <c r="P24" s="158">
        <v>0.8</v>
      </c>
      <c r="Q24" s="158">
        <v>3.5789200000000001</v>
      </c>
      <c r="R24" s="158">
        <v>3.8</v>
      </c>
      <c r="S24" s="158">
        <v>0.42499999999999999</v>
      </c>
      <c r="T24" s="158">
        <v>7.4999999999999997E-2</v>
      </c>
      <c r="U24" s="158">
        <v>0.1</v>
      </c>
      <c r="V24" s="158">
        <v>7.5833599999999999</v>
      </c>
      <c r="W24" s="158">
        <v>0</v>
      </c>
      <c r="X24" s="158">
        <v>0</v>
      </c>
      <c r="Y24" s="158">
        <f t="shared" si="9"/>
        <v>4.4000000000000004</v>
      </c>
      <c r="Z24" s="158">
        <v>1.1790400000000001</v>
      </c>
      <c r="AA24" s="159">
        <v>149</v>
      </c>
      <c r="AB24" s="158">
        <v>0</v>
      </c>
      <c r="AC24" s="158">
        <f t="shared" si="1"/>
        <v>0.99003322259136228</v>
      </c>
      <c r="AD24" s="158">
        <v>2</v>
      </c>
      <c r="AE24" s="158">
        <f t="shared" si="2"/>
        <v>1.3289036544850499E-2</v>
      </c>
      <c r="AF24" s="158">
        <v>60.31</v>
      </c>
      <c r="AG24" s="158">
        <f t="shared" si="3"/>
        <v>0.40073089700996684</v>
      </c>
      <c r="AH24" s="158">
        <v>0</v>
      </c>
      <c r="AI24" s="158">
        <f t="shared" si="4"/>
        <v>0</v>
      </c>
      <c r="AJ24" s="20"/>
      <c r="AK24" s="20">
        <f t="shared" si="10"/>
        <v>0</v>
      </c>
      <c r="AL24" s="20">
        <f t="shared" si="8"/>
        <v>3541.1329799999999</v>
      </c>
      <c r="AM24" s="20">
        <f t="shared" si="5"/>
        <v>908.63299999999992</v>
      </c>
      <c r="AN24" s="20">
        <f t="shared" si="11"/>
        <v>4.4000000000000004</v>
      </c>
      <c r="AO24" s="20">
        <f t="shared" si="12"/>
        <v>4.3999999999999995</v>
      </c>
      <c r="AQ24" s="145"/>
      <c r="AR24" s="145"/>
      <c r="AS24" s="145"/>
      <c r="AT24" s="145"/>
    </row>
    <row r="25" spans="1:46" s="50" customFormat="1">
      <c r="A25" s="142" t="s">
        <v>47</v>
      </c>
      <c r="B25" s="142">
        <v>416</v>
      </c>
      <c r="C25" s="19">
        <v>3591</v>
      </c>
      <c r="D25" s="142">
        <v>101</v>
      </c>
      <c r="E25" s="142" t="s">
        <v>60</v>
      </c>
      <c r="F25" s="14">
        <v>0</v>
      </c>
      <c r="G25" s="14">
        <v>800</v>
      </c>
      <c r="H25" s="51">
        <v>0.8</v>
      </c>
      <c r="I25" s="142">
        <v>2</v>
      </c>
      <c r="J25" s="195" t="s">
        <v>506</v>
      </c>
      <c r="K25" s="143">
        <v>42249</v>
      </c>
      <c r="L25" s="46" t="s">
        <v>131</v>
      </c>
      <c r="M25" s="158">
        <v>0.35</v>
      </c>
      <c r="N25" s="158">
        <v>0.35</v>
      </c>
      <c r="O25" s="158">
        <v>7.4999999999999997E-2</v>
      </c>
      <c r="P25" s="158">
        <v>7.4999999999999997E-2</v>
      </c>
      <c r="Q25" s="158">
        <v>2.97235</v>
      </c>
      <c r="R25" s="158">
        <v>0.85</v>
      </c>
      <c r="S25" s="158">
        <v>0</v>
      </c>
      <c r="T25" s="158">
        <v>0</v>
      </c>
      <c r="U25" s="158">
        <v>0</v>
      </c>
      <c r="V25" s="158">
        <v>4.6989099999999997</v>
      </c>
      <c r="W25" s="158">
        <v>0</v>
      </c>
      <c r="X25" s="158">
        <v>0</v>
      </c>
      <c r="Y25" s="158">
        <f t="shared" si="9"/>
        <v>0.84999999999999987</v>
      </c>
      <c r="Z25" s="158">
        <v>1.2307600000000001</v>
      </c>
      <c r="AA25" s="159">
        <v>6</v>
      </c>
      <c r="AB25" s="158">
        <v>11.82</v>
      </c>
      <c r="AC25" s="158">
        <f t="shared" si="1"/>
        <v>0.42535714285714277</v>
      </c>
      <c r="AD25" s="158">
        <v>2</v>
      </c>
      <c r="AE25" s="158">
        <f t="shared" si="2"/>
        <v>7.1428571428571425E-2</v>
      </c>
      <c r="AF25" s="158">
        <v>15.59</v>
      </c>
      <c r="AG25" s="158">
        <f t="shared" si="3"/>
        <v>0.55678571428571422</v>
      </c>
      <c r="AH25" s="158">
        <v>0</v>
      </c>
      <c r="AI25" s="158">
        <f t="shared" si="4"/>
        <v>0</v>
      </c>
      <c r="AJ25" s="20"/>
      <c r="AK25" s="20">
        <f t="shared" si="10"/>
        <v>5.91</v>
      </c>
      <c r="AL25" s="20">
        <f t="shared" si="8"/>
        <v>126.85</v>
      </c>
      <c r="AM25" s="20">
        <f t="shared" si="5"/>
        <v>18.872</v>
      </c>
      <c r="AN25" s="20">
        <f t="shared" si="11"/>
        <v>0.84999999999999987</v>
      </c>
      <c r="AO25" s="20">
        <f t="shared" si="12"/>
        <v>0.85</v>
      </c>
      <c r="AQ25" s="145"/>
      <c r="AR25" s="145"/>
      <c r="AS25" s="145"/>
      <c r="AT25" s="145"/>
    </row>
    <row r="26" spans="1:46" s="50" customFormat="1">
      <c r="A26" s="142" t="s">
        <v>47</v>
      </c>
      <c r="B26" s="142">
        <v>416</v>
      </c>
      <c r="C26" s="19">
        <v>3591</v>
      </c>
      <c r="D26" s="142">
        <v>102</v>
      </c>
      <c r="E26" s="142" t="s">
        <v>61</v>
      </c>
      <c r="F26" s="14">
        <v>800</v>
      </c>
      <c r="G26" s="14">
        <v>2086</v>
      </c>
      <c r="H26" s="51">
        <v>1.286</v>
      </c>
      <c r="I26" s="142">
        <v>2</v>
      </c>
      <c r="J26" s="195" t="s">
        <v>506</v>
      </c>
      <c r="K26" s="143">
        <v>42249</v>
      </c>
      <c r="L26" s="46" t="s">
        <v>131</v>
      </c>
      <c r="M26" s="158">
        <v>0.3</v>
      </c>
      <c r="N26" s="158">
        <v>0.25</v>
      </c>
      <c r="O26" s="158">
        <v>0.25</v>
      </c>
      <c r="P26" s="158">
        <v>0.25</v>
      </c>
      <c r="Q26" s="158">
        <v>3.78905</v>
      </c>
      <c r="R26" s="158">
        <v>1.05</v>
      </c>
      <c r="S26" s="158">
        <v>0</v>
      </c>
      <c r="T26" s="158">
        <v>0</v>
      </c>
      <c r="U26" s="158">
        <v>0</v>
      </c>
      <c r="V26" s="158">
        <v>3.3775499999999998</v>
      </c>
      <c r="W26" s="158">
        <v>0</v>
      </c>
      <c r="X26" s="158">
        <v>0</v>
      </c>
      <c r="Y26" s="158">
        <f t="shared" si="9"/>
        <v>1.05</v>
      </c>
      <c r="Z26" s="158">
        <v>1.1337600000000001</v>
      </c>
      <c r="AA26" s="159">
        <v>0</v>
      </c>
      <c r="AB26" s="158">
        <v>0.83</v>
      </c>
      <c r="AC26" s="158">
        <f t="shared" si="1"/>
        <v>9.2201732948233722E-3</v>
      </c>
      <c r="AD26" s="158">
        <v>0</v>
      </c>
      <c r="AE26" s="158">
        <f t="shared" si="2"/>
        <v>0</v>
      </c>
      <c r="AF26" s="158">
        <v>0</v>
      </c>
      <c r="AG26" s="158">
        <f t="shared" si="3"/>
        <v>0</v>
      </c>
      <c r="AH26" s="158">
        <v>0</v>
      </c>
      <c r="AI26" s="158">
        <f t="shared" si="4"/>
        <v>0</v>
      </c>
      <c r="AJ26" s="20"/>
      <c r="AK26" s="20">
        <f t="shared" si="10"/>
        <v>0.41499999999999998</v>
      </c>
      <c r="AL26" s="20">
        <f t="shared" si="8"/>
        <v>1.7844999999999998</v>
      </c>
      <c r="AM26" s="20">
        <f t="shared" si="5"/>
        <v>0</v>
      </c>
      <c r="AN26" s="20">
        <f t="shared" si="11"/>
        <v>1.05</v>
      </c>
      <c r="AO26" s="20">
        <f t="shared" si="12"/>
        <v>1.05</v>
      </c>
      <c r="AQ26" s="145"/>
      <c r="AR26" s="145"/>
      <c r="AS26" s="145"/>
      <c r="AT26" s="145"/>
    </row>
    <row r="27" spans="1:46" s="50" customFormat="1">
      <c r="A27" s="142" t="s">
        <v>47</v>
      </c>
      <c r="B27" s="142">
        <v>416</v>
      </c>
      <c r="C27" s="19">
        <v>3901</v>
      </c>
      <c r="D27" s="142">
        <v>300</v>
      </c>
      <c r="E27" s="142" t="s">
        <v>48</v>
      </c>
      <c r="F27" s="14" t="s">
        <v>209</v>
      </c>
      <c r="G27" s="14" t="s">
        <v>210</v>
      </c>
      <c r="H27" s="51">
        <v>0.06</v>
      </c>
      <c r="I27" s="142">
        <v>4</v>
      </c>
      <c r="J27" s="195" t="s">
        <v>506</v>
      </c>
      <c r="K27" s="143">
        <v>42249</v>
      </c>
      <c r="L27" s="46" t="s">
        <v>131</v>
      </c>
      <c r="M27" s="158">
        <v>0</v>
      </c>
      <c r="N27" s="158">
        <v>0</v>
      </c>
      <c r="O27" s="158">
        <v>0</v>
      </c>
      <c r="P27" s="158">
        <v>0.125</v>
      </c>
      <c r="Q27" s="158">
        <v>10</v>
      </c>
      <c r="R27" s="158">
        <v>0.125</v>
      </c>
      <c r="S27" s="158">
        <v>0</v>
      </c>
      <c r="T27" s="158">
        <v>0</v>
      </c>
      <c r="U27" s="158">
        <v>0</v>
      </c>
      <c r="V27" s="158">
        <v>3.47</v>
      </c>
      <c r="W27" s="158">
        <v>0</v>
      </c>
      <c r="X27" s="158">
        <v>0</v>
      </c>
      <c r="Y27" s="158">
        <f t="shared" si="9"/>
        <v>0.125</v>
      </c>
      <c r="Z27" s="158">
        <v>1.0760000000000001</v>
      </c>
      <c r="AA27" s="159">
        <v>12</v>
      </c>
      <c r="AB27" s="158">
        <v>0</v>
      </c>
      <c r="AC27" s="158">
        <f t="shared" si="1"/>
        <v>5.7142857142857144</v>
      </c>
      <c r="AD27" s="158">
        <v>57</v>
      </c>
      <c r="AE27" s="158">
        <f t="shared" si="2"/>
        <v>27.142857142857142</v>
      </c>
      <c r="AF27" s="158">
        <v>4.5</v>
      </c>
      <c r="AG27" s="158">
        <f t="shared" si="3"/>
        <v>2.1428571428571428</v>
      </c>
      <c r="AH27" s="158">
        <v>0</v>
      </c>
      <c r="AI27" s="158">
        <f t="shared" si="4"/>
        <v>0</v>
      </c>
      <c r="AJ27" s="200" t="s">
        <v>488</v>
      </c>
      <c r="AK27" s="20">
        <f t="shared" si="10"/>
        <v>0</v>
      </c>
      <c r="AL27" s="20">
        <f t="shared" si="8"/>
        <v>58.800000000000004</v>
      </c>
      <c r="AM27" s="20">
        <f t="shared" si="5"/>
        <v>4.41</v>
      </c>
      <c r="AN27" s="20"/>
      <c r="AO27" s="20"/>
      <c r="AQ27" s="145"/>
      <c r="AR27" s="145"/>
      <c r="AS27" s="145"/>
      <c r="AT27" s="145"/>
    </row>
    <row r="28" spans="1:46" s="50" customFormat="1">
      <c r="A28" s="142" t="s">
        <v>47</v>
      </c>
      <c r="B28" s="142">
        <v>416</v>
      </c>
      <c r="C28" s="19">
        <v>3901</v>
      </c>
      <c r="D28" s="142">
        <v>300</v>
      </c>
      <c r="E28" s="142" t="s">
        <v>48</v>
      </c>
      <c r="F28" s="14" t="s">
        <v>211</v>
      </c>
      <c r="G28" s="14" t="s">
        <v>212</v>
      </c>
      <c r="H28" s="51">
        <v>0.06</v>
      </c>
      <c r="I28" s="142">
        <v>4</v>
      </c>
      <c r="J28" s="195" t="s">
        <v>506</v>
      </c>
      <c r="K28" s="143">
        <v>42249</v>
      </c>
      <c r="L28" s="46" t="s">
        <v>131</v>
      </c>
      <c r="M28" s="158">
        <v>2.5000000000000001E-2</v>
      </c>
      <c r="N28" s="158">
        <v>2.5000000000000001E-2</v>
      </c>
      <c r="O28" s="158">
        <v>0</v>
      </c>
      <c r="P28" s="158">
        <v>2.5000000000000001E-2</v>
      </c>
      <c r="Q28" s="158">
        <v>4.077</v>
      </c>
      <c r="R28" s="158">
        <v>0.05</v>
      </c>
      <c r="S28" s="158">
        <v>2.5000000000000001E-2</v>
      </c>
      <c r="T28" s="158">
        <v>0</v>
      </c>
      <c r="U28" s="158">
        <v>0</v>
      </c>
      <c r="V28" s="158">
        <v>4.7370000000000001</v>
      </c>
      <c r="W28" s="158">
        <v>0</v>
      </c>
      <c r="X28" s="158">
        <v>0</v>
      </c>
      <c r="Y28" s="158">
        <f t="shared" si="9"/>
        <v>7.5000000000000011E-2</v>
      </c>
      <c r="Z28" s="158">
        <v>1.3160000000000001</v>
      </c>
      <c r="AA28" s="159">
        <v>0</v>
      </c>
      <c r="AB28" s="158">
        <v>0</v>
      </c>
      <c r="AC28" s="158">
        <f t="shared" si="1"/>
        <v>0</v>
      </c>
      <c r="AD28" s="158">
        <v>0</v>
      </c>
      <c r="AE28" s="158">
        <f t="shared" si="2"/>
        <v>0</v>
      </c>
      <c r="AF28" s="158">
        <v>2.38</v>
      </c>
      <c r="AG28" s="158">
        <f t="shared" si="3"/>
        <v>1.1333333333333333</v>
      </c>
      <c r="AH28" s="158">
        <v>0</v>
      </c>
      <c r="AI28" s="158">
        <f t="shared" si="4"/>
        <v>0</v>
      </c>
      <c r="AJ28" s="20"/>
      <c r="AK28" s="20">
        <f t="shared" si="10"/>
        <v>0</v>
      </c>
      <c r="AL28" s="20">
        <f t="shared" si="8"/>
        <v>3.0606800000000001</v>
      </c>
      <c r="AM28" s="20">
        <f t="shared" si="5"/>
        <v>0.14279999999999998</v>
      </c>
      <c r="AN28" s="20"/>
      <c r="AO28" s="20"/>
      <c r="AQ28" s="145"/>
      <c r="AR28" s="145"/>
      <c r="AS28" s="145"/>
      <c r="AT28" s="145"/>
    </row>
    <row r="29" spans="1:46" s="50" customFormat="1">
      <c r="A29" s="142" t="s">
        <v>47</v>
      </c>
      <c r="B29" s="142">
        <v>416</v>
      </c>
      <c r="C29" s="19">
        <v>3901</v>
      </c>
      <c r="D29" s="142">
        <v>300</v>
      </c>
      <c r="E29" s="142" t="s">
        <v>48</v>
      </c>
      <c r="F29" s="14" t="s">
        <v>213</v>
      </c>
      <c r="G29" s="14" t="s">
        <v>214</v>
      </c>
      <c r="H29" s="51">
        <v>0.06</v>
      </c>
      <c r="I29" s="142">
        <v>4</v>
      </c>
      <c r="J29" s="195" t="s">
        <v>506</v>
      </c>
      <c r="K29" s="143">
        <v>42249</v>
      </c>
      <c r="L29" s="46" t="s">
        <v>131</v>
      </c>
      <c r="M29" s="158">
        <v>2.5000000000000001E-2</v>
      </c>
      <c r="N29" s="158">
        <v>2.5000000000000001E-2</v>
      </c>
      <c r="O29" s="158">
        <v>2.5000000000000001E-2</v>
      </c>
      <c r="P29" s="158">
        <v>0</v>
      </c>
      <c r="Q29" s="158">
        <v>3.2429999999999999</v>
      </c>
      <c r="R29" s="158">
        <v>7.4999999999999997E-2</v>
      </c>
      <c r="S29" s="158">
        <v>0</v>
      </c>
      <c r="T29" s="158">
        <v>0</v>
      </c>
      <c r="U29" s="158">
        <v>0</v>
      </c>
      <c r="V29" s="158">
        <v>2.5710000000000002</v>
      </c>
      <c r="W29" s="158">
        <v>0</v>
      </c>
      <c r="X29" s="158">
        <v>0</v>
      </c>
      <c r="Y29" s="158">
        <f t="shared" si="9"/>
        <v>7.5000000000000011E-2</v>
      </c>
      <c r="Z29" s="158">
        <v>1.4359999999999999</v>
      </c>
      <c r="AA29" s="159">
        <v>0</v>
      </c>
      <c r="AB29" s="158">
        <v>0</v>
      </c>
      <c r="AC29" s="158">
        <f t="shared" si="1"/>
        <v>0</v>
      </c>
      <c r="AD29" s="158">
        <v>0</v>
      </c>
      <c r="AE29" s="158">
        <f t="shared" si="2"/>
        <v>0</v>
      </c>
      <c r="AF29" s="158">
        <v>0</v>
      </c>
      <c r="AG29" s="158">
        <f t="shared" si="3"/>
        <v>0</v>
      </c>
      <c r="AH29" s="158">
        <v>0</v>
      </c>
      <c r="AI29" s="158">
        <f t="shared" si="4"/>
        <v>0</v>
      </c>
      <c r="AJ29" s="20"/>
      <c r="AK29" s="20">
        <f t="shared" si="10"/>
        <v>0</v>
      </c>
      <c r="AL29" s="20">
        <f t="shared" si="8"/>
        <v>0</v>
      </c>
      <c r="AM29" s="20">
        <f t="shared" si="5"/>
        <v>0</v>
      </c>
      <c r="AN29" s="20"/>
      <c r="AO29" s="20"/>
      <c r="AQ29" s="145"/>
      <c r="AR29" s="145"/>
      <c r="AS29" s="145"/>
      <c r="AT29" s="145"/>
    </row>
    <row r="30" spans="1:46" s="50" customFormat="1">
      <c r="A30" s="142" t="s">
        <v>47</v>
      </c>
      <c r="B30" s="142">
        <v>416</v>
      </c>
      <c r="C30" s="19">
        <v>3901</v>
      </c>
      <c r="D30" s="142">
        <v>300</v>
      </c>
      <c r="E30" s="142" t="s">
        <v>48</v>
      </c>
      <c r="F30" s="14" t="s">
        <v>215</v>
      </c>
      <c r="G30" s="14" t="s">
        <v>216</v>
      </c>
      <c r="H30" s="51">
        <v>0.06</v>
      </c>
      <c r="I30" s="142">
        <v>4</v>
      </c>
      <c r="J30" s="195" t="s">
        <v>506</v>
      </c>
      <c r="K30" s="143">
        <v>42249</v>
      </c>
      <c r="L30" s="46" t="s">
        <v>131</v>
      </c>
      <c r="M30" s="158">
        <v>2.5000000000000001E-2</v>
      </c>
      <c r="N30" s="158">
        <v>0</v>
      </c>
      <c r="O30" s="158">
        <v>0.05</v>
      </c>
      <c r="P30" s="158">
        <v>0</v>
      </c>
      <c r="Q30" s="158">
        <v>3.79</v>
      </c>
      <c r="R30" s="158">
        <v>7.4999999999999997E-2</v>
      </c>
      <c r="S30" s="158">
        <v>0</v>
      </c>
      <c r="T30" s="158">
        <v>0</v>
      </c>
      <c r="U30" s="158">
        <v>0</v>
      </c>
      <c r="V30" s="158">
        <v>3.3759999999999999</v>
      </c>
      <c r="W30" s="158">
        <v>0</v>
      </c>
      <c r="X30" s="158">
        <v>0</v>
      </c>
      <c r="Y30" s="158">
        <f t="shared" si="9"/>
        <v>7.5000000000000011E-2</v>
      </c>
      <c r="Z30" s="158">
        <v>1.405</v>
      </c>
      <c r="AA30" s="159">
        <v>0</v>
      </c>
      <c r="AB30" s="158">
        <v>0</v>
      </c>
      <c r="AC30" s="158">
        <f t="shared" si="1"/>
        <v>0</v>
      </c>
      <c r="AD30" s="158">
        <v>0</v>
      </c>
      <c r="AE30" s="158">
        <f t="shared" si="2"/>
        <v>0</v>
      </c>
      <c r="AF30" s="158">
        <v>0</v>
      </c>
      <c r="AG30" s="158">
        <f t="shared" si="3"/>
        <v>0</v>
      </c>
      <c r="AH30" s="158">
        <v>0</v>
      </c>
      <c r="AI30" s="158">
        <f t="shared" si="4"/>
        <v>0</v>
      </c>
      <c r="AJ30" s="20"/>
      <c r="AK30" s="20">
        <f t="shared" si="10"/>
        <v>0</v>
      </c>
      <c r="AL30" s="20">
        <f t="shared" si="8"/>
        <v>0</v>
      </c>
      <c r="AM30" s="20">
        <f t="shared" si="5"/>
        <v>0</v>
      </c>
      <c r="AN30" s="20"/>
      <c r="AO30" s="20"/>
      <c r="AQ30" s="145"/>
      <c r="AR30" s="145"/>
      <c r="AS30" s="145"/>
      <c r="AT30" s="145"/>
    </row>
    <row r="31" spans="1:46" s="50" customFormat="1">
      <c r="A31" s="142" t="s">
        <v>47</v>
      </c>
      <c r="B31" s="142">
        <v>416</v>
      </c>
      <c r="C31" s="19">
        <v>3901</v>
      </c>
      <c r="D31" s="142">
        <v>300</v>
      </c>
      <c r="E31" s="142" t="s">
        <v>48</v>
      </c>
      <c r="F31" s="14" t="s">
        <v>217</v>
      </c>
      <c r="G31" s="14" t="s">
        <v>218</v>
      </c>
      <c r="H31" s="51">
        <v>0.06</v>
      </c>
      <c r="I31" s="142">
        <v>4</v>
      </c>
      <c r="J31" s="195" t="s">
        <v>506</v>
      </c>
      <c r="K31" s="143">
        <v>42249</v>
      </c>
      <c r="L31" s="46" t="s">
        <v>131</v>
      </c>
      <c r="M31" s="158">
        <v>0</v>
      </c>
      <c r="N31" s="158">
        <v>7.4999999999999997E-2</v>
      </c>
      <c r="O31" s="158">
        <v>0.1</v>
      </c>
      <c r="P31" s="158">
        <v>0</v>
      </c>
      <c r="Q31" s="158">
        <v>3.8069999999999999</v>
      </c>
      <c r="R31" s="158">
        <v>0.17499999999999999</v>
      </c>
      <c r="S31" s="158">
        <v>0</v>
      </c>
      <c r="T31" s="158">
        <v>0</v>
      </c>
      <c r="U31" s="158">
        <v>0</v>
      </c>
      <c r="V31" s="158">
        <v>3.6970000000000001</v>
      </c>
      <c r="W31" s="158">
        <v>0</v>
      </c>
      <c r="X31" s="158">
        <v>0</v>
      </c>
      <c r="Y31" s="158">
        <f t="shared" si="9"/>
        <v>0.17499999999999999</v>
      </c>
      <c r="Z31" s="158">
        <v>1.163</v>
      </c>
      <c r="AA31" s="159">
        <v>12</v>
      </c>
      <c r="AB31" s="158">
        <v>0</v>
      </c>
      <c r="AC31" s="158">
        <f t="shared" si="1"/>
        <v>5.7142857142857144</v>
      </c>
      <c r="AD31" s="158">
        <v>57</v>
      </c>
      <c r="AE31" s="158">
        <f t="shared" si="2"/>
        <v>27.142857142857142</v>
      </c>
      <c r="AF31" s="158">
        <v>2.12</v>
      </c>
      <c r="AG31" s="158">
        <f t="shared" si="3"/>
        <v>1.0095238095238097</v>
      </c>
      <c r="AH31" s="158">
        <v>0</v>
      </c>
      <c r="AI31" s="158">
        <f t="shared" si="4"/>
        <v>0</v>
      </c>
      <c r="AJ31" s="20"/>
      <c r="AK31" s="20">
        <f t="shared" si="10"/>
        <v>0</v>
      </c>
      <c r="AL31" s="20">
        <f t="shared" si="8"/>
        <v>4.2671999999999999</v>
      </c>
      <c r="AM31" s="20">
        <f t="shared" si="5"/>
        <v>4.2671999999999999</v>
      </c>
      <c r="AN31" s="20"/>
      <c r="AO31" s="20"/>
      <c r="AQ31" s="145"/>
      <c r="AR31" s="145"/>
      <c r="AS31" s="145"/>
      <c r="AT31" s="145"/>
    </row>
    <row r="32" spans="1:46" s="50" customFormat="1">
      <c r="A32" s="142" t="s">
        <v>47</v>
      </c>
      <c r="B32" s="142">
        <v>416</v>
      </c>
      <c r="C32" s="19">
        <v>3901</v>
      </c>
      <c r="D32" s="142">
        <v>500</v>
      </c>
      <c r="E32" s="142" t="s">
        <v>165</v>
      </c>
      <c r="F32" s="14" t="s">
        <v>219</v>
      </c>
      <c r="G32" s="14" t="s">
        <v>220</v>
      </c>
      <c r="H32" s="51">
        <v>2.1779999999999999</v>
      </c>
      <c r="I32" s="142">
        <v>2</v>
      </c>
      <c r="J32" s="195" t="s">
        <v>506</v>
      </c>
      <c r="K32" s="143">
        <v>42263</v>
      </c>
      <c r="L32" s="46" t="s">
        <v>131</v>
      </c>
      <c r="M32" s="158">
        <v>0.125</v>
      </c>
      <c r="N32" s="158">
        <v>0.15</v>
      </c>
      <c r="O32" s="158">
        <v>0.3</v>
      </c>
      <c r="P32" s="158">
        <v>1.575</v>
      </c>
      <c r="Q32" s="158">
        <v>11.88</v>
      </c>
      <c r="R32" s="158">
        <v>1.2</v>
      </c>
      <c r="S32" s="158">
        <v>0.45</v>
      </c>
      <c r="T32" s="158">
        <v>0.25</v>
      </c>
      <c r="U32" s="158">
        <v>0.25</v>
      </c>
      <c r="V32" s="158">
        <v>11.122</v>
      </c>
      <c r="W32" s="158">
        <v>0</v>
      </c>
      <c r="X32" s="158">
        <v>0</v>
      </c>
      <c r="Y32" s="158">
        <f t="shared" si="9"/>
        <v>2.15</v>
      </c>
      <c r="Z32" s="158">
        <v>2.8690000000000002</v>
      </c>
      <c r="AA32" s="159">
        <v>0</v>
      </c>
      <c r="AB32" s="158">
        <v>0</v>
      </c>
      <c r="AC32" s="158">
        <f t="shared" si="1"/>
        <v>0</v>
      </c>
      <c r="AD32" s="158">
        <v>0</v>
      </c>
      <c r="AE32" s="158">
        <f t="shared" si="2"/>
        <v>0</v>
      </c>
      <c r="AF32" s="158">
        <v>0</v>
      </c>
      <c r="AG32" s="158">
        <f t="shared" si="3"/>
        <v>0</v>
      </c>
      <c r="AH32" s="158">
        <v>172</v>
      </c>
      <c r="AI32" s="158">
        <f t="shared" si="4"/>
        <v>2.256329529056802</v>
      </c>
      <c r="AJ32" s="20"/>
      <c r="AK32" s="20">
        <f t="shared" si="10"/>
        <v>0</v>
      </c>
      <c r="AL32" s="20">
        <f t="shared" si="8"/>
        <v>10.32</v>
      </c>
      <c r="AM32" s="20">
        <f t="shared" si="5"/>
        <v>374.61599999999999</v>
      </c>
      <c r="AN32" s="20"/>
      <c r="AO32" s="20"/>
      <c r="AQ32" s="145"/>
      <c r="AR32" s="145"/>
      <c r="AS32" s="145"/>
      <c r="AT32" s="145"/>
    </row>
    <row r="33" spans="1:46" s="50" customFormat="1">
      <c r="A33" s="142" t="s">
        <v>47</v>
      </c>
      <c r="B33" s="142">
        <v>416</v>
      </c>
      <c r="C33" s="19">
        <v>3901</v>
      </c>
      <c r="D33" s="142">
        <v>500</v>
      </c>
      <c r="E33" s="142" t="s">
        <v>165</v>
      </c>
      <c r="F33" s="14" t="s">
        <v>221</v>
      </c>
      <c r="G33" s="14" t="s">
        <v>222</v>
      </c>
      <c r="H33" s="51">
        <v>2.5960000000000001</v>
      </c>
      <c r="I33" s="142">
        <v>2</v>
      </c>
      <c r="J33" s="195" t="s">
        <v>506</v>
      </c>
      <c r="K33" s="143">
        <v>42263</v>
      </c>
      <c r="L33" s="46" t="s">
        <v>131</v>
      </c>
      <c r="M33" s="158">
        <v>0.22500000000000001</v>
      </c>
      <c r="N33" s="158">
        <v>0.22500000000000001</v>
      </c>
      <c r="O33" s="158">
        <v>0.22500000000000001</v>
      </c>
      <c r="P33" s="158">
        <v>1.85</v>
      </c>
      <c r="Q33" s="158">
        <v>8.7639999999999993</v>
      </c>
      <c r="R33" s="158">
        <v>1.1000000000000001</v>
      </c>
      <c r="S33" s="158">
        <v>0.82499999999999996</v>
      </c>
      <c r="T33" s="158">
        <v>0.42499999999999999</v>
      </c>
      <c r="U33" s="158">
        <v>0.17499999999999999</v>
      </c>
      <c r="V33" s="158">
        <v>11.939</v>
      </c>
      <c r="W33" s="158">
        <v>0</v>
      </c>
      <c r="X33" s="158">
        <v>0</v>
      </c>
      <c r="Y33" s="158">
        <f t="shared" si="9"/>
        <v>2.5250000000000004</v>
      </c>
      <c r="Z33" s="158">
        <v>2.665</v>
      </c>
      <c r="AA33" s="159">
        <v>0</v>
      </c>
      <c r="AB33" s="158">
        <v>0</v>
      </c>
      <c r="AC33" s="158">
        <f t="shared" si="1"/>
        <v>0</v>
      </c>
      <c r="AD33" s="158">
        <v>0</v>
      </c>
      <c r="AE33" s="158">
        <f t="shared" si="2"/>
        <v>0</v>
      </c>
      <c r="AF33" s="158">
        <v>0</v>
      </c>
      <c r="AG33" s="158">
        <f t="shared" si="3"/>
        <v>0</v>
      </c>
      <c r="AH33" s="158">
        <v>10</v>
      </c>
      <c r="AI33" s="158">
        <f t="shared" si="4"/>
        <v>0.11005943209333038</v>
      </c>
      <c r="AJ33" s="20"/>
      <c r="AK33" s="20">
        <f t="shared" si="10"/>
        <v>0</v>
      </c>
      <c r="AL33" s="20">
        <f t="shared" si="8"/>
        <v>0.6</v>
      </c>
      <c r="AM33" s="20">
        <f t="shared" si="5"/>
        <v>25.96</v>
      </c>
      <c r="AN33" s="20"/>
      <c r="AO33" s="20"/>
      <c r="AQ33" s="145"/>
      <c r="AR33" s="145"/>
      <c r="AS33" s="145"/>
      <c r="AT33" s="145"/>
    </row>
    <row r="34" spans="1:46" s="50" customFormat="1">
      <c r="A34" s="142" t="s">
        <v>47</v>
      </c>
      <c r="B34" s="142">
        <v>416</v>
      </c>
      <c r="C34" s="19">
        <v>3901</v>
      </c>
      <c r="D34" s="142">
        <v>500</v>
      </c>
      <c r="E34" s="142" t="s">
        <v>165</v>
      </c>
      <c r="F34" s="14" t="s">
        <v>223</v>
      </c>
      <c r="G34" s="14" t="s">
        <v>224</v>
      </c>
      <c r="H34" s="51">
        <v>2.665</v>
      </c>
      <c r="I34" s="142">
        <v>2</v>
      </c>
      <c r="J34" s="195" t="s">
        <v>506</v>
      </c>
      <c r="K34" s="143">
        <v>42263</v>
      </c>
      <c r="L34" s="46" t="s">
        <v>131</v>
      </c>
      <c r="M34" s="158">
        <v>1.1000000000000001</v>
      </c>
      <c r="N34" s="158">
        <v>0.65</v>
      </c>
      <c r="O34" s="158">
        <v>0.375</v>
      </c>
      <c r="P34" s="158">
        <v>0.45</v>
      </c>
      <c r="Q34" s="158">
        <v>3.9820000000000002</v>
      </c>
      <c r="R34" s="158">
        <v>1.3</v>
      </c>
      <c r="S34" s="158">
        <v>0.32500000000000001</v>
      </c>
      <c r="T34" s="158">
        <v>0.42499999999999999</v>
      </c>
      <c r="U34" s="158">
        <v>0.52500000000000002</v>
      </c>
      <c r="V34" s="158">
        <v>15.228</v>
      </c>
      <c r="W34" s="158">
        <v>0</v>
      </c>
      <c r="X34" s="158">
        <v>0</v>
      </c>
      <c r="Y34" s="158">
        <f t="shared" si="9"/>
        <v>2.5750000000000002</v>
      </c>
      <c r="Z34" s="158">
        <v>3.0230000000000001</v>
      </c>
      <c r="AA34" s="159">
        <v>0</v>
      </c>
      <c r="AB34" s="158">
        <v>14.27</v>
      </c>
      <c r="AC34" s="158">
        <f t="shared" si="1"/>
        <v>7.6494237469847223E-2</v>
      </c>
      <c r="AD34" s="158">
        <v>4</v>
      </c>
      <c r="AE34" s="158">
        <f t="shared" si="2"/>
        <v>4.2883945322969713E-2</v>
      </c>
      <c r="AF34" s="158">
        <v>0</v>
      </c>
      <c r="AG34" s="158">
        <f t="shared" si="3"/>
        <v>0</v>
      </c>
      <c r="AH34" s="158">
        <v>90</v>
      </c>
      <c r="AI34" s="158">
        <f t="shared" si="4"/>
        <v>0.96488876976681859</v>
      </c>
      <c r="AJ34" s="20"/>
      <c r="AK34" s="20">
        <f t="shared" si="10"/>
        <v>7.1349999999999998</v>
      </c>
      <c r="AL34" s="20">
        <f t="shared" si="8"/>
        <v>220.27203</v>
      </c>
      <c r="AM34" s="20">
        <f t="shared" si="5"/>
        <v>250.51</v>
      </c>
      <c r="AN34" s="20"/>
      <c r="AO34" s="20"/>
      <c r="AQ34" s="145"/>
      <c r="AR34" s="145"/>
      <c r="AS34" s="145"/>
      <c r="AT34" s="145"/>
    </row>
    <row r="35" spans="1:46" s="50" customFormat="1">
      <c r="A35" s="142" t="s">
        <v>47</v>
      </c>
      <c r="B35" s="142">
        <v>416</v>
      </c>
      <c r="C35" s="19">
        <v>3901</v>
      </c>
      <c r="D35" s="142">
        <v>500</v>
      </c>
      <c r="E35" s="142" t="s">
        <v>165</v>
      </c>
      <c r="F35" s="14" t="s">
        <v>225</v>
      </c>
      <c r="G35" s="14" t="s">
        <v>226</v>
      </c>
      <c r="H35" s="51">
        <v>10.555999999999999</v>
      </c>
      <c r="I35" s="142">
        <v>2</v>
      </c>
      <c r="J35" s="195" t="s">
        <v>506</v>
      </c>
      <c r="K35" s="143">
        <v>42263</v>
      </c>
      <c r="L35" s="46" t="s">
        <v>131</v>
      </c>
      <c r="M35" s="158">
        <v>4.9000000000000004</v>
      </c>
      <c r="N35" s="158">
        <v>3.05</v>
      </c>
      <c r="O35" s="158">
        <v>0.97499999999999998</v>
      </c>
      <c r="P35" s="158">
        <v>1.8</v>
      </c>
      <c r="Q35" s="158">
        <v>3.6070000000000002</v>
      </c>
      <c r="R35" s="158">
        <v>7.2</v>
      </c>
      <c r="S35" s="158">
        <v>1.85</v>
      </c>
      <c r="T35" s="158">
        <v>0.6</v>
      </c>
      <c r="U35" s="158">
        <v>1.075</v>
      </c>
      <c r="V35" s="158">
        <v>6.8129999999999997</v>
      </c>
      <c r="W35" s="158">
        <v>0</v>
      </c>
      <c r="X35" s="158">
        <v>0</v>
      </c>
      <c r="Y35" s="158">
        <f t="shared" si="9"/>
        <v>10.725000000000001</v>
      </c>
      <c r="Z35" s="158">
        <v>1.8580000000000001</v>
      </c>
      <c r="AA35" s="159">
        <v>145</v>
      </c>
      <c r="AB35" s="158">
        <v>0</v>
      </c>
      <c r="AC35" s="158">
        <f t="shared" si="1"/>
        <v>0.39246467817896385</v>
      </c>
      <c r="AD35" s="158">
        <v>2</v>
      </c>
      <c r="AE35" s="158">
        <f t="shared" si="2"/>
        <v>5.4133059059167429E-3</v>
      </c>
      <c r="AF35" s="158">
        <v>0</v>
      </c>
      <c r="AG35" s="158">
        <f t="shared" si="3"/>
        <v>0</v>
      </c>
      <c r="AH35" s="158">
        <v>223</v>
      </c>
      <c r="AI35" s="158">
        <f t="shared" si="4"/>
        <v>0.60358360850971693</v>
      </c>
      <c r="AJ35" s="20"/>
      <c r="AK35" s="20">
        <f t="shared" si="10"/>
        <v>0</v>
      </c>
      <c r="AL35" s="20">
        <f t="shared" si="8"/>
        <v>960.52</v>
      </c>
      <c r="AM35" s="20">
        <f t="shared" si="5"/>
        <v>3905.72</v>
      </c>
      <c r="AN35" s="20"/>
      <c r="AO35" s="20"/>
      <c r="AQ35" s="145"/>
      <c r="AR35" s="145"/>
      <c r="AS35" s="145"/>
      <c r="AT35" s="145"/>
    </row>
    <row r="36" spans="1:46" s="50" customFormat="1">
      <c r="A36" s="142" t="s">
        <v>47</v>
      </c>
      <c r="B36" s="142">
        <v>416</v>
      </c>
      <c r="C36" s="19">
        <v>3901</v>
      </c>
      <c r="D36" s="142">
        <v>500</v>
      </c>
      <c r="E36" s="142" t="s">
        <v>165</v>
      </c>
      <c r="F36" s="14" t="s">
        <v>227</v>
      </c>
      <c r="G36" s="14" t="s">
        <v>190</v>
      </c>
      <c r="H36" s="51">
        <v>8.9659999999999993</v>
      </c>
      <c r="I36" s="142">
        <v>2</v>
      </c>
      <c r="J36" s="195" t="s">
        <v>506</v>
      </c>
      <c r="K36" s="143">
        <v>42263</v>
      </c>
      <c r="L36" s="46" t="s">
        <v>131</v>
      </c>
      <c r="M36" s="158">
        <v>7.55</v>
      </c>
      <c r="N36" s="158">
        <v>0.97499999999999998</v>
      </c>
      <c r="O36" s="158">
        <v>0.47499999999999998</v>
      </c>
      <c r="P36" s="158">
        <v>0.375</v>
      </c>
      <c r="Q36" s="158">
        <v>2.4969999999999999</v>
      </c>
      <c r="R36" s="158">
        <v>8.9</v>
      </c>
      <c r="S36" s="158">
        <v>0.47499999999999998</v>
      </c>
      <c r="T36" s="158">
        <v>0</v>
      </c>
      <c r="U36" s="158">
        <v>0</v>
      </c>
      <c r="V36" s="158">
        <v>5.8239999999999998</v>
      </c>
      <c r="W36" s="158">
        <v>0</v>
      </c>
      <c r="X36" s="158">
        <v>0</v>
      </c>
      <c r="Y36" s="158">
        <f t="shared" si="9"/>
        <v>9.375</v>
      </c>
      <c r="Z36" s="158">
        <v>1.1299999999999999</v>
      </c>
      <c r="AA36" s="159">
        <v>0</v>
      </c>
      <c r="AB36" s="158">
        <v>0</v>
      </c>
      <c r="AC36" s="158">
        <f t="shared" si="1"/>
        <v>0</v>
      </c>
      <c r="AD36" s="158">
        <v>0</v>
      </c>
      <c r="AE36" s="158">
        <f t="shared" si="2"/>
        <v>0</v>
      </c>
      <c r="AF36" s="158">
        <v>0</v>
      </c>
      <c r="AG36" s="158">
        <f t="shared" si="3"/>
        <v>0</v>
      </c>
      <c r="AH36" s="158">
        <v>0</v>
      </c>
      <c r="AI36" s="158">
        <f t="shared" si="4"/>
        <v>0</v>
      </c>
      <c r="AJ36" s="20"/>
      <c r="AK36" s="20">
        <f t="shared" si="10"/>
        <v>0</v>
      </c>
      <c r="AL36" s="20">
        <f t="shared" si="8"/>
        <v>0</v>
      </c>
      <c r="AM36" s="20">
        <f t="shared" si="5"/>
        <v>0</v>
      </c>
      <c r="AN36" s="20"/>
      <c r="AO36" s="20"/>
      <c r="AQ36" s="145"/>
      <c r="AR36" s="145"/>
      <c r="AS36" s="145"/>
      <c r="AT36" s="145"/>
    </row>
    <row r="37" spans="1:46" s="50" customFormat="1">
      <c r="A37" s="142" t="s">
        <v>47</v>
      </c>
      <c r="B37" s="142">
        <v>416</v>
      </c>
      <c r="C37" s="19">
        <v>3902</v>
      </c>
      <c r="D37" s="142">
        <v>300</v>
      </c>
      <c r="E37" s="142" t="s">
        <v>48</v>
      </c>
      <c r="F37" s="14" t="s">
        <v>210</v>
      </c>
      <c r="G37" s="14" t="s">
        <v>228</v>
      </c>
      <c r="H37" s="51">
        <v>5.3999999999999999E-2</v>
      </c>
      <c r="I37" s="142">
        <v>1</v>
      </c>
      <c r="J37" s="195" t="s">
        <v>87</v>
      </c>
      <c r="K37" s="143">
        <v>42249</v>
      </c>
      <c r="L37" s="46" t="s">
        <v>131</v>
      </c>
      <c r="M37" s="158">
        <v>0</v>
      </c>
      <c r="N37" s="158">
        <v>0.05</v>
      </c>
      <c r="O37" s="158">
        <v>0.125</v>
      </c>
      <c r="P37" s="158">
        <v>0</v>
      </c>
      <c r="Q37" s="158">
        <v>3.7269999999999999</v>
      </c>
      <c r="R37" s="158">
        <v>0.17499999999999999</v>
      </c>
      <c r="S37" s="158">
        <v>0</v>
      </c>
      <c r="T37" s="158">
        <v>0</v>
      </c>
      <c r="U37" s="158">
        <v>0</v>
      </c>
      <c r="V37" s="158">
        <v>1.4570000000000001</v>
      </c>
      <c r="W37" s="158">
        <v>0</v>
      </c>
      <c r="X37" s="158">
        <v>0</v>
      </c>
      <c r="Y37" s="158">
        <f t="shared" si="9"/>
        <v>0.17499999999999999</v>
      </c>
      <c r="Z37" s="158">
        <v>1.028</v>
      </c>
      <c r="AA37" s="159">
        <v>13</v>
      </c>
      <c r="AB37" s="158">
        <v>0</v>
      </c>
      <c r="AC37" s="158">
        <f t="shared" si="1"/>
        <v>6.8783068783068781</v>
      </c>
      <c r="AD37" s="158">
        <v>0</v>
      </c>
      <c r="AE37" s="158">
        <f t="shared" si="2"/>
        <v>0</v>
      </c>
      <c r="AF37" s="158">
        <v>8.15</v>
      </c>
      <c r="AG37" s="158">
        <f t="shared" si="3"/>
        <v>4.3121693121693125</v>
      </c>
      <c r="AH37" s="158">
        <v>0</v>
      </c>
      <c r="AI37" s="158">
        <f t="shared" si="4"/>
        <v>0</v>
      </c>
      <c r="AJ37" s="20"/>
      <c r="AK37" s="20">
        <f t="shared" si="10"/>
        <v>0</v>
      </c>
      <c r="AL37" s="20">
        <f t="shared" si="8"/>
        <v>223.25939999999997</v>
      </c>
      <c r="AM37" s="20">
        <f t="shared" si="5"/>
        <v>1.1420999999999999</v>
      </c>
      <c r="AN37" s="20"/>
      <c r="AO37" s="20"/>
      <c r="AQ37" s="145"/>
      <c r="AR37" s="145"/>
      <c r="AS37" s="145"/>
      <c r="AT37" s="145"/>
    </row>
    <row r="38" spans="1:46" s="50" customFormat="1">
      <c r="A38" s="142" t="s">
        <v>47</v>
      </c>
      <c r="B38" s="142">
        <v>416</v>
      </c>
      <c r="C38" s="19">
        <v>3902</v>
      </c>
      <c r="D38" s="142">
        <v>300</v>
      </c>
      <c r="E38" s="142" t="s">
        <v>48</v>
      </c>
      <c r="F38" s="14" t="s">
        <v>229</v>
      </c>
      <c r="G38" s="14" t="s">
        <v>230</v>
      </c>
      <c r="H38" s="51">
        <v>0.06</v>
      </c>
      <c r="I38" s="142">
        <v>1</v>
      </c>
      <c r="J38" s="195" t="s">
        <v>87</v>
      </c>
      <c r="K38" s="143">
        <v>42249</v>
      </c>
      <c r="L38" s="46" t="s">
        <v>131</v>
      </c>
      <c r="M38" s="158">
        <v>7.4999999999999997E-2</v>
      </c>
      <c r="N38" s="158">
        <v>0</v>
      </c>
      <c r="O38" s="158">
        <v>0</v>
      </c>
      <c r="P38" s="158">
        <v>0</v>
      </c>
      <c r="Q38" s="158">
        <v>2.14</v>
      </c>
      <c r="R38" s="158">
        <v>0.05</v>
      </c>
      <c r="S38" s="158">
        <v>2.5000000000000001E-2</v>
      </c>
      <c r="T38" s="158">
        <v>0</v>
      </c>
      <c r="U38" s="158">
        <v>0</v>
      </c>
      <c r="V38" s="158">
        <v>7.89</v>
      </c>
      <c r="W38" s="158">
        <v>0</v>
      </c>
      <c r="X38" s="158">
        <v>0</v>
      </c>
      <c r="Y38" s="158">
        <f t="shared" si="9"/>
        <v>7.4999999999999997E-2</v>
      </c>
      <c r="Z38" s="158">
        <v>1.9910000000000001</v>
      </c>
      <c r="AA38" s="159">
        <v>0</v>
      </c>
      <c r="AB38" s="158">
        <v>0</v>
      </c>
      <c r="AC38" s="158">
        <f t="shared" si="1"/>
        <v>0</v>
      </c>
      <c r="AD38" s="158">
        <v>0</v>
      </c>
      <c r="AE38" s="158">
        <f t="shared" si="2"/>
        <v>0</v>
      </c>
      <c r="AF38" s="158">
        <v>0</v>
      </c>
      <c r="AG38" s="158">
        <f t="shared" si="3"/>
        <v>0</v>
      </c>
      <c r="AH38" s="158">
        <v>0</v>
      </c>
      <c r="AI38" s="158">
        <f t="shared" si="4"/>
        <v>0</v>
      </c>
      <c r="AJ38" s="20"/>
      <c r="AK38" s="20">
        <f t="shared" si="10"/>
        <v>0</v>
      </c>
      <c r="AL38" s="20">
        <f t="shared" si="8"/>
        <v>0</v>
      </c>
      <c r="AM38" s="20">
        <f t="shared" si="5"/>
        <v>0</v>
      </c>
      <c r="AN38" s="20"/>
      <c r="AO38" s="20"/>
      <c r="AQ38" s="145"/>
      <c r="AR38" s="145"/>
      <c r="AS38" s="145"/>
      <c r="AT38" s="145"/>
    </row>
    <row r="39" spans="1:46" s="50" customFormat="1">
      <c r="A39" s="142" t="s">
        <v>47</v>
      </c>
      <c r="B39" s="142">
        <v>416</v>
      </c>
      <c r="C39" s="19">
        <v>3902</v>
      </c>
      <c r="D39" s="142">
        <v>300</v>
      </c>
      <c r="E39" s="142" t="s">
        <v>48</v>
      </c>
      <c r="F39" s="14" t="s">
        <v>231</v>
      </c>
      <c r="G39" s="14" t="s">
        <v>232</v>
      </c>
      <c r="H39" s="51">
        <v>0.06</v>
      </c>
      <c r="I39" s="142">
        <v>1</v>
      </c>
      <c r="J39" s="195" t="s">
        <v>87</v>
      </c>
      <c r="K39" s="143">
        <v>42249</v>
      </c>
      <c r="L39" s="46" t="s">
        <v>131</v>
      </c>
      <c r="M39" s="158">
        <v>0</v>
      </c>
      <c r="N39" s="158">
        <v>0</v>
      </c>
      <c r="O39" s="158">
        <v>0</v>
      </c>
      <c r="P39" s="158">
        <v>7.4999999999999997E-2</v>
      </c>
      <c r="Q39" s="158">
        <v>5.407</v>
      </c>
      <c r="R39" s="158">
        <v>0.05</v>
      </c>
      <c r="S39" s="158">
        <v>0</v>
      </c>
      <c r="T39" s="158">
        <v>0</v>
      </c>
      <c r="U39" s="158">
        <v>2.5000000000000001E-2</v>
      </c>
      <c r="V39" s="158">
        <v>12.326000000000001</v>
      </c>
      <c r="W39" s="158">
        <v>0</v>
      </c>
      <c r="X39" s="158">
        <v>0</v>
      </c>
      <c r="Y39" s="158">
        <f t="shared" si="9"/>
        <v>7.4999999999999997E-2</v>
      </c>
      <c r="Z39" s="158">
        <v>1.18</v>
      </c>
      <c r="AA39" s="159">
        <v>0</v>
      </c>
      <c r="AB39" s="158">
        <v>0</v>
      </c>
      <c r="AC39" s="158">
        <f t="shared" si="1"/>
        <v>0</v>
      </c>
      <c r="AD39" s="158">
        <v>0</v>
      </c>
      <c r="AE39" s="158">
        <f t="shared" si="2"/>
        <v>0</v>
      </c>
      <c r="AF39" s="158">
        <v>0</v>
      </c>
      <c r="AG39" s="158">
        <f t="shared" si="3"/>
        <v>0</v>
      </c>
      <c r="AH39" s="158">
        <v>0</v>
      </c>
      <c r="AI39" s="158">
        <f t="shared" si="4"/>
        <v>0</v>
      </c>
      <c r="AJ39" s="20"/>
      <c r="AK39" s="20">
        <f t="shared" si="10"/>
        <v>0</v>
      </c>
      <c r="AL39" s="20">
        <f t="shared" si="8"/>
        <v>0</v>
      </c>
      <c r="AM39" s="20">
        <f t="shared" si="5"/>
        <v>0</v>
      </c>
      <c r="AN39" s="20"/>
      <c r="AO39" s="20"/>
      <c r="AQ39" s="145"/>
      <c r="AR39" s="145"/>
      <c r="AS39" s="145"/>
      <c r="AT39" s="145"/>
    </row>
    <row r="40" spans="1:46" s="50" customFormat="1">
      <c r="A40" s="142" t="s">
        <v>47</v>
      </c>
      <c r="B40" s="142">
        <v>416</v>
      </c>
      <c r="C40" s="19">
        <v>3902</v>
      </c>
      <c r="D40" s="142">
        <v>300</v>
      </c>
      <c r="E40" s="142" t="s">
        <v>48</v>
      </c>
      <c r="F40" s="14" t="s">
        <v>233</v>
      </c>
      <c r="G40" s="14" t="s">
        <v>234</v>
      </c>
      <c r="H40" s="51">
        <v>0.06</v>
      </c>
      <c r="I40" s="142">
        <v>1</v>
      </c>
      <c r="J40" s="195" t="s">
        <v>87</v>
      </c>
      <c r="K40" s="143">
        <v>42249</v>
      </c>
      <c r="L40" s="46" t="s">
        <v>131</v>
      </c>
      <c r="M40" s="158">
        <v>0</v>
      </c>
      <c r="N40" s="158">
        <v>0</v>
      </c>
      <c r="O40" s="158">
        <v>0.05</v>
      </c>
      <c r="P40" s="158">
        <v>2.5000000000000001E-2</v>
      </c>
      <c r="Q40" s="158">
        <v>4.5869999999999997</v>
      </c>
      <c r="R40" s="158">
        <v>7.4999999999999997E-2</v>
      </c>
      <c r="S40" s="158">
        <v>0</v>
      </c>
      <c r="T40" s="158">
        <v>0</v>
      </c>
      <c r="U40" s="158">
        <v>0</v>
      </c>
      <c r="V40" s="158">
        <v>4.351</v>
      </c>
      <c r="W40" s="158">
        <v>0</v>
      </c>
      <c r="X40" s="158">
        <v>0</v>
      </c>
      <c r="Y40" s="158">
        <f t="shared" si="9"/>
        <v>7.5000000000000011E-2</v>
      </c>
      <c r="Z40" s="158">
        <v>0.90600000000000003</v>
      </c>
      <c r="AA40" s="159">
        <v>5</v>
      </c>
      <c r="AB40" s="158">
        <v>0</v>
      </c>
      <c r="AC40" s="158">
        <f t="shared" si="1"/>
        <v>2.3809523809523809</v>
      </c>
      <c r="AD40" s="158">
        <v>27</v>
      </c>
      <c r="AE40" s="158">
        <f t="shared" si="2"/>
        <v>12.857142857142856</v>
      </c>
      <c r="AF40" s="158">
        <v>22.13</v>
      </c>
      <c r="AG40" s="158">
        <f t="shared" si="3"/>
        <v>10.538095238095238</v>
      </c>
      <c r="AH40" s="158">
        <v>0</v>
      </c>
      <c r="AI40" s="158">
        <f t="shared" si="4"/>
        <v>0</v>
      </c>
      <c r="AJ40" s="20"/>
      <c r="AK40" s="20">
        <f t="shared" si="10"/>
        <v>0</v>
      </c>
      <c r="AL40" s="20">
        <f t="shared" si="8"/>
        <v>3.2477999999999998</v>
      </c>
      <c r="AM40" s="20">
        <f t="shared" si="5"/>
        <v>3.2477999999999998</v>
      </c>
      <c r="AN40" s="20"/>
      <c r="AO40" s="20"/>
      <c r="AQ40" s="145"/>
      <c r="AR40" s="145"/>
      <c r="AS40" s="145"/>
      <c r="AT40" s="145"/>
    </row>
    <row r="41" spans="1:46" s="50" customFormat="1">
      <c r="A41" s="142" t="s">
        <v>47</v>
      </c>
      <c r="B41" s="142">
        <v>416</v>
      </c>
      <c r="C41" s="19">
        <v>3902</v>
      </c>
      <c r="D41" s="142">
        <v>300</v>
      </c>
      <c r="E41" s="142" t="s">
        <v>48</v>
      </c>
      <c r="F41" s="14" t="s">
        <v>235</v>
      </c>
      <c r="G41" s="14" t="s">
        <v>236</v>
      </c>
      <c r="H41" s="51">
        <v>0.06</v>
      </c>
      <c r="I41" s="142">
        <v>1</v>
      </c>
      <c r="J41" s="195" t="s">
        <v>87</v>
      </c>
      <c r="K41" s="143">
        <v>42249</v>
      </c>
      <c r="L41" s="46" t="s">
        <v>131</v>
      </c>
      <c r="M41" s="158">
        <v>2.5000000000000001E-2</v>
      </c>
      <c r="N41" s="158">
        <v>0</v>
      </c>
      <c r="O41" s="158">
        <v>0.05</v>
      </c>
      <c r="P41" s="158">
        <v>2.5000000000000001E-2</v>
      </c>
      <c r="Q41" s="158">
        <v>4.8179999999999996</v>
      </c>
      <c r="R41" s="158">
        <v>0.1</v>
      </c>
      <c r="S41" s="158">
        <v>0</v>
      </c>
      <c r="T41" s="158">
        <v>0</v>
      </c>
      <c r="U41" s="158">
        <v>0</v>
      </c>
      <c r="V41" s="158">
        <v>5.1310000000000002</v>
      </c>
      <c r="W41" s="158">
        <v>0</v>
      </c>
      <c r="X41" s="158">
        <v>0</v>
      </c>
      <c r="Y41" s="158">
        <f t="shared" si="9"/>
        <v>0.1</v>
      </c>
      <c r="Z41" s="158">
        <v>1.0760000000000001</v>
      </c>
      <c r="AA41" s="159">
        <v>29</v>
      </c>
      <c r="AB41" s="158">
        <v>0</v>
      </c>
      <c r="AC41" s="158">
        <f t="shared" si="1"/>
        <v>13.80952380952381</v>
      </c>
      <c r="AD41" s="158">
        <v>0</v>
      </c>
      <c r="AE41" s="158">
        <f t="shared" si="2"/>
        <v>0</v>
      </c>
      <c r="AF41" s="158">
        <v>3.58</v>
      </c>
      <c r="AG41" s="158">
        <f t="shared" si="3"/>
        <v>1.7047619047619047</v>
      </c>
      <c r="AH41" s="158">
        <v>0</v>
      </c>
      <c r="AI41" s="158">
        <f t="shared" si="4"/>
        <v>0</v>
      </c>
      <c r="AJ41" s="20"/>
      <c r="AK41" s="20">
        <f t="shared" si="10"/>
        <v>0</v>
      </c>
      <c r="AL41" s="20">
        <f t="shared" si="8"/>
        <v>1.9547999999999999</v>
      </c>
      <c r="AM41" s="20">
        <f t="shared" si="5"/>
        <v>1.9547999999999999</v>
      </c>
      <c r="AN41" s="20"/>
      <c r="AO41" s="20"/>
      <c r="AQ41" s="145"/>
      <c r="AR41" s="145"/>
      <c r="AS41" s="145"/>
      <c r="AT41" s="145"/>
    </row>
    <row r="42" spans="1:46" s="50" customFormat="1">
      <c r="A42" s="142" t="s">
        <v>47</v>
      </c>
      <c r="B42" s="142">
        <v>416</v>
      </c>
      <c r="C42" s="19">
        <v>3902</v>
      </c>
      <c r="D42" s="142">
        <v>500</v>
      </c>
      <c r="E42" s="142" t="s">
        <v>165</v>
      </c>
      <c r="F42" s="14" t="s">
        <v>220</v>
      </c>
      <c r="G42" s="14" t="s">
        <v>219</v>
      </c>
      <c r="H42" s="51">
        <v>2.1779999999999999</v>
      </c>
      <c r="I42" s="142">
        <v>2</v>
      </c>
      <c r="J42" s="195" t="s">
        <v>87</v>
      </c>
      <c r="K42" s="143">
        <v>42263</v>
      </c>
      <c r="L42" s="46" t="s">
        <v>131</v>
      </c>
      <c r="M42" s="158">
        <v>1</v>
      </c>
      <c r="N42" s="158">
        <v>0.65</v>
      </c>
      <c r="O42" s="158">
        <v>0.27500000000000002</v>
      </c>
      <c r="P42" s="158">
        <v>0.32500000000000001</v>
      </c>
      <c r="Q42" s="158">
        <v>3.2010000000000001</v>
      </c>
      <c r="R42" s="158">
        <v>1.5</v>
      </c>
      <c r="S42" s="158">
        <v>0.55000000000000004</v>
      </c>
      <c r="T42" s="158">
        <v>0.125</v>
      </c>
      <c r="U42" s="158">
        <v>7.4999999999999997E-2</v>
      </c>
      <c r="V42" s="158">
        <v>8.5410000000000004</v>
      </c>
      <c r="W42" s="158">
        <v>0</v>
      </c>
      <c r="X42" s="158">
        <v>0</v>
      </c>
      <c r="Y42" s="158">
        <f t="shared" si="9"/>
        <v>2.25</v>
      </c>
      <c r="Z42" s="158">
        <v>2.238</v>
      </c>
      <c r="AA42" s="159">
        <v>0</v>
      </c>
      <c r="AB42" s="158">
        <v>0</v>
      </c>
      <c r="AC42" s="158">
        <f t="shared" si="1"/>
        <v>0</v>
      </c>
      <c r="AD42" s="158">
        <v>0</v>
      </c>
      <c r="AE42" s="158">
        <f t="shared" si="2"/>
        <v>0</v>
      </c>
      <c r="AF42" s="158">
        <v>0</v>
      </c>
      <c r="AG42" s="158">
        <f t="shared" si="3"/>
        <v>0</v>
      </c>
      <c r="AH42" s="158">
        <v>0</v>
      </c>
      <c r="AI42" s="158">
        <f t="shared" si="4"/>
        <v>0</v>
      </c>
      <c r="AJ42" s="20"/>
      <c r="AK42" s="20">
        <f t="shared" si="10"/>
        <v>0</v>
      </c>
      <c r="AL42" s="20">
        <f t="shared" si="8"/>
        <v>0</v>
      </c>
      <c r="AM42" s="20">
        <f t="shared" si="5"/>
        <v>0</v>
      </c>
      <c r="AN42" s="20"/>
      <c r="AO42" s="20"/>
      <c r="AQ42" s="145"/>
      <c r="AR42" s="145"/>
      <c r="AS42" s="145"/>
      <c r="AT42" s="145"/>
    </row>
    <row r="43" spans="1:46" s="50" customFormat="1">
      <c r="A43" s="142" t="s">
        <v>47</v>
      </c>
      <c r="B43" s="142">
        <v>416</v>
      </c>
      <c r="C43" s="19">
        <v>3902</v>
      </c>
      <c r="D43" s="142">
        <v>500</v>
      </c>
      <c r="E43" s="142" t="s">
        <v>165</v>
      </c>
      <c r="F43" s="14" t="s">
        <v>222</v>
      </c>
      <c r="G43" s="14" t="s">
        <v>221</v>
      </c>
      <c r="H43" s="51">
        <v>2.5960000000000001</v>
      </c>
      <c r="I43" s="142">
        <v>2</v>
      </c>
      <c r="J43" s="195" t="s">
        <v>87</v>
      </c>
      <c r="K43" s="143">
        <v>42263</v>
      </c>
      <c r="L43" s="46" t="s">
        <v>131</v>
      </c>
      <c r="M43" s="158">
        <v>0.625</v>
      </c>
      <c r="N43" s="158">
        <v>0.35</v>
      </c>
      <c r="O43" s="158">
        <v>0.17499999999999999</v>
      </c>
      <c r="P43" s="158">
        <v>1.375</v>
      </c>
      <c r="Q43" s="158">
        <v>5.3630000000000004</v>
      </c>
      <c r="R43" s="158">
        <v>1.45</v>
      </c>
      <c r="S43" s="158">
        <v>0.5</v>
      </c>
      <c r="T43" s="158">
        <v>0.17499999999999999</v>
      </c>
      <c r="U43" s="158">
        <v>0.4</v>
      </c>
      <c r="V43" s="158">
        <v>11.617000000000001</v>
      </c>
      <c r="W43" s="158">
        <v>0</v>
      </c>
      <c r="X43" s="158">
        <v>0</v>
      </c>
      <c r="Y43" s="158">
        <f t="shared" si="9"/>
        <v>2.5249999999999999</v>
      </c>
      <c r="Z43" s="158">
        <v>2.8820000000000001</v>
      </c>
      <c r="AA43" s="159">
        <v>0</v>
      </c>
      <c r="AB43" s="158">
        <v>0</v>
      </c>
      <c r="AC43" s="158">
        <f t="shared" si="1"/>
        <v>0</v>
      </c>
      <c r="AD43" s="158">
        <v>0</v>
      </c>
      <c r="AE43" s="158">
        <f t="shared" si="2"/>
        <v>0</v>
      </c>
      <c r="AF43" s="158">
        <v>0</v>
      </c>
      <c r="AG43" s="158">
        <f t="shared" si="3"/>
        <v>0</v>
      </c>
      <c r="AH43" s="158">
        <v>0</v>
      </c>
      <c r="AI43" s="158">
        <f t="shared" si="4"/>
        <v>0</v>
      </c>
      <c r="AJ43" s="20"/>
      <c r="AK43" s="20">
        <f t="shared" si="10"/>
        <v>0</v>
      </c>
      <c r="AL43" s="20">
        <f t="shared" si="8"/>
        <v>0</v>
      </c>
      <c r="AM43" s="20">
        <f t="shared" si="5"/>
        <v>0</v>
      </c>
      <c r="AN43" s="20"/>
      <c r="AO43" s="20"/>
      <c r="AQ43" s="145"/>
      <c r="AR43" s="145"/>
      <c r="AS43" s="145"/>
      <c r="AT43" s="145"/>
    </row>
    <row r="44" spans="1:46" s="50" customFormat="1">
      <c r="A44" s="142" t="s">
        <v>47</v>
      </c>
      <c r="B44" s="142">
        <v>416</v>
      </c>
      <c r="C44" s="19">
        <v>3902</v>
      </c>
      <c r="D44" s="142">
        <v>500</v>
      </c>
      <c r="E44" s="142" t="s">
        <v>165</v>
      </c>
      <c r="F44" s="14" t="s">
        <v>224</v>
      </c>
      <c r="G44" s="14" t="s">
        <v>223</v>
      </c>
      <c r="H44" s="51">
        <v>2.665</v>
      </c>
      <c r="I44" s="142">
        <v>2</v>
      </c>
      <c r="J44" s="195" t="s">
        <v>87</v>
      </c>
      <c r="K44" s="143">
        <v>42263</v>
      </c>
      <c r="L44" s="46" t="s">
        <v>131</v>
      </c>
      <c r="M44" s="158">
        <v>0.6</v>
      </c>
      <c r="N44" s="158">
        <v>0.42499999999999999</v>
      </c>
      <c r="O44" s="158">
        <v>0.27500000000000002</v>
      </c>
      <c r="P44" s="158">
        <v>1.2749999999999999</v>
      </c>
      <c r="Q44" s="158">
        <v>5.3129999999999997</v>
      </c>
      <c r="R44" s="158">
        <v>1.2</v>
      </c>
      <c r="S44" s="158">
        <v>0.9</v>
      </c>
      <c r="T44" s="158">
        <v>0.27500000000000002</v>
      </c>
      <c r="U44" s="158">
        <v>0.2</v>
      </c>
      <c r="V44" s="158">
        <v>11.114000000000001</v>
      </c>
      <c r="W44" s="158">
        <v>0</v>
      </c>
      <c r="X44" s="158">
        <v>0</v>
      </c>
      <c r="Y44" s="158">
        <f t="shared" si="9"/>
        <v>2.5749999999999997</v>
      </c>
      <c r="Z44" s="158">
        <v>2.6070000000000002</v>
      </c>
      <c r="AA44" s="159">
        <v>1</v>
      </c>
      <c r="AB44" s="158">
        <v>54.45</v>
      </c>
      <c r="AC44" s="158">
        <f t="shared" si="1"/>
        <v>0.30259983918520506</v>
      </c>
      <c r="AD44" s="158">
        <v>0</v>
      </c>
      <c r="AE44" s="158">
        <f t="shared" si="2"/>
        <v>0</v>
      </c>
      <c r="AF44" s="158">
        <v>0</v>
      </c>
      <c r="AG44" s="158">
        <f t="shared" si="3"/>
        <v>0</v>
      </c>
      <c r="AH44" s="158">
        <v>0</v>
      </c>
      <c r="AI44" s="158">
        <f t="shared" si="4"/>
        <v>0</v>
      </c>
      <c r="AJ44" s="20"/>
      <c r="AK44" s="20">
        <f t="shared" si="10"/>
        <v>27.225000000000001</v>
      </c>
      <c r="AL44" s="20">
        <f t="shared" si="8"/>
        <v>61.474049999999998</v>
      </c>
      <c r="AM44" s="20">
        <f t="shared" si="5"/>
        <v>2.665</v>
      </c>
      <c r="AN44" s="20"/>
      <c r="AO44" s="20"/>
      <c r="AQ44" s="145"/>
      <c r="AR44" s="145"/>
      <c r="AS44" s="145"/>
      <c r="AT44" s="145"/>
    </row>
    <row r="45" spans="1:46" s="50" customFormat="1">
      <c r="A45" s="142" t="s">
        <v>47</v>
      </c>
      <c r="B45" s="142">
        <v>416</v>
      </c>
      <c r="C45" s="19">
        <v>3902</v>
      </c>
      <c r="D45" s="142">
        <v>500</v>
      </c>
      <c r="E45" s="142" t="s">
        <v>165</v>
      </c>
      <c r="F45" s="14" t="s">
        <v>226</v>
      </c>
      <c r="G45" s="14" t="s">
        <v>225</v>
      </c>
      <c r="H45" s="51">
        <v>10.555999999999999</v>
      </c>
      <c r="I45" s="142">
        <v>2</v>
      </c>
      <c r="J45" s="195" t="s">
        <v>87</v>
      </c>
      <c r="K45" s="143">
        <v>42263</v>
      </c>
      <c r="L45" s="46" t="s">
        <v>131</v>
      </c>
      <c r="M45" s="158">
        <v>5.9249999999999998</v>
      </c>
      <c r="N45" s="158">
        <v>3</v>
      </c>
      <c r="O45" s="158">
        <v>1</v>
      </c>
      <c r="P45" s="158">
        <v>0.625</v>
      </c>
      <c r="Q45" s="158">
        <v>2.6669999999999998</v>
      </c>
      <c r="R45" s="158">
        <v>9.625</v>
      </c>
      <c r="S45" s="158">
        <v>0.75</v>
      </c>
      <c r="T45" s="158">
        <v>7.4999999999999997E-2</v>
      </c>
      <c r="U45" s="158">
        <v>0.1</v>
      </c>
      <c r="V45" s="158">
        <v>4.766</v>
      </c>
      <c r="W45" s="158">
        <v>0</v>
      </c>
      <c r="X45" s="158">
        <v>0</v>
      </c>
      <c r="Y45" s="158">
        <f t="shared" si="9"/>
        <v>10.55</v>
      </c>
      <c r="Z45" s="158">
        <v>1.1080000000000001</v>
      </c>
      <c r="AA45" s="159">
        <v>22</v>
      </c>
      <c r="AB45" s="158">
        <v>89.83</v>
      </c>
      <c r="AC45" s="158">
        <f t="shared" si="1"/>
        <v>0.18111568234720943</v>
      </c>
      <c r="AD45" s="158">
        <v>0</v>
      </c>
      <c r="AE45" s="158">
        <f t="shared" si="2"/>
        <v>0</v>
      </c>
      <c r="AF45" s="158">
        <v>0</v>
      </c>
      <c r="AG45" s="158">
        <f t="shared" si="3"/>
        <v>0</v>
      </c>
      <c r="AH45" s="158">
        <v>7</v>
      </c>
      <c r="AI45" s="158">
        <f t="shared" si="4"/>
        <v>1.8946570670708603E-2</v>
      </c>
      <c r="AJ45" s="20"/>
      <c r="AK45" s="20">
        <f t="shared" si="10"/>
        <v>44.914999999999999</v>
      </c>
      <c r="AL45" s="20">
        <f t="shared" si="8"/>
        <v>191.88333999999998</v>
      </c>
      <c r="AM45" s="20">
        <f t="shared" si="5"/>
        <v>306.12399999999997</v>
      </c>
      <c r="AN45" s="20"/>
      <c r="AO45" s="20"/>
      <c r="AQ45" s="145"/>
      <c r="AR45" s="145"/>
      <c r="AS45" s="145"/>
      <c r="AT45" s="145"/>
    </row>
    <row r="46" spans="1:46" s="50" customFormat="1" hidden="1">
      <c r="A46" s="142" t="s">
        <v>47</v>
      </c>
      <c r="B46" s="142">
        <v>416</v>
      </c>
      <c r="C46" s="19">
        <v>3902</v>
      </c>
      <c r="D46" s="142">
        <v>500</v>
      </c>
      <c r="E46" s="142" t="s">
        <v>165</v>
      </c>
      <c r="F46" s="14" t="s">
        <v>237</v>
      </c>
      <c r="G46" s="14" t="s">
        <v>227</v>
      </c>
      <c r="H46" s="51">
        <v>6.49</v>
      </c>
      <c r="I46" s="142">
        <v>2</v>
      </c>
      <c r="J46" s="153" t="s">
        <v>87</v>
      </c>
      <c r="K46" s="143">
        <v>42263</v>
      </c>
      <c r="L46" s="46" t="s">
        <v>131</v>
      </c>
      <c r="M46" s="158">
        <v>5.5</v>
      </c>
      <c r="N46" s="158">
        <v>1.175</v>
      </c>
      <c r="O46" s="158">
        <v>0.45</v>
      </c>
      <c r="P46" s="158">
        <v>0.5</v>
      </c>
      <c r="Q46" s="158">
        <v>2.383</v>
      </c>
      <c r="R46" s="158">
        <v>7.2</v>
      </c>
      <c r="S46" s="158">
        <v>0.35</v>
      </c>
      <c r="T46" s="158">
        <v>0.05</v>
      </c>
      <c r="U46" s="158">
        <v>2.5000000000000001E-2</v>
      </c>
      <c r="V46" s="158">
        <v>7.234</v>
      </c>
      <c r="W46" s="158"/>
      <c r="X46" s="158"/>
      <c r="Y46" s="158"/>
      <c r="Z46" s="158">
        <v>1.044</v>
      </c>
      <c r="AA46" s="159">
        <v>0</v>
      </c>
      <c r="AB46" s="158">
        <v>0</v>
      </c>
      <c r="AC46" s="158">
        <f t="shared" si="1"/>
        <v>0</v>
      </c>
      <c r="AD46" s="158">
        <v>0</v>
      </c>
      <c r="AE46" s="158">
        <f t="shared" si="2"/>
        <v>0</v>
      </c>
      <c r="AF46" s="158">
        <v>0</v>
      </c>
      <c r="AG46" s="158">
        <f t="shared" si="3"/>
        <v>0</v>
      </c>
      <c r="AH46" s="158">
        <v>0</v>
      </c>
      <c r="AI46" s="158">
        <f t="shared" si="4"/>
        <v>0</v>
      </c>
      <c r="AJ46" s="20"/>
      <c r="AK46" s="20"/>
      <c r="AL46" s="20"/>
      <c r="AM46" s="20">
        <f t="shared" si="5"/>
        <v>0</v>
      </c>
      <c r="AN46" s="20"/>
      <c r="AO46" s="20"/>
      <c r="AQ46" s="145"/>
      <c r="AR46" s="145"/>
      <c r="AS46" s="145"/>
      <c r="AT46" s="145"/>
    </row>
    <row r="47" spans="1:46" s="50" customFormat="1">
      <c r="E47" s="213"/>
      <c r="F47" s="294" t="s">
        <v>122</v>
      </c>
      <c r="G47" s="294"/>
      <c r="H47" s="263">
        <f>SUBTOTAL(9,H4:H45)</f>
        <v>200.33000000000007</v>
      </c>
      <c r="I47" s="206"/>
      <c r="J47" s="264"/>
      <c r="K47" s="264"/>
      <c r="L47" s="264"/>
      <c r="M47" s="265">
        <v>107.429</v>
      </c>
      <c r="N47" s="265">
        <v>45.584000000000003</v>
      </c>
      <c r="O47" s="265">
        <v>27.704999999999998</v>
      </c>
      <c r="P47" s="265">
        <v>25.541</v>
      </c>
      <c r="Q47" s="265" t="s">
        <v>123</v>
      </c>
      <c r="R47" s="265">
        <v>178.36099999999999</v>
      </c>
      <c r="S47" s="265">
        <v>17.303000000000001</v>
      </c>
      <c r="T47" s="265">
        <v>5.8979999999999997</v>
      </c>
      <c r="U47" s="265">
        <v>4.6989999999999998</v>
      </c>
      <c r="V47" s="265" t="s">
        <v>123</v>
      </c>
      <c r="W47" s="265">
        <f>SUM(W6:W46)</f>
        <v>0</v>
      </c>
      <c r="X47" s="265">
        <f>SUM(X6:X46)</f>
        <v>0</v>
      </c>
      <c r="Y47" s="265">
        <v>200.33</v>
      </c>
      <c r="Z47" s="265" t="s">
        <v>123</v>
      </c>
      <c r="AA47" s="265">
        <f>SUM(AA4:AA46)</f>
        <v>630</v>
      </c>
      <c r="AB47" s="265">
        <f>SUM(AB4:AB46)</f>
        <v>1677.4199999999998</v>
      </c>
      <c r="AC47" s="265" t="s">
        <v>123</v>
      </c>
      <c r="AD47" s="265">
        <f>SUM(AD4:AD46)</f>
        <v>654</v>
      </c>
      <c r="AE47" s="265" t="s">
        <v>123</v>
      </c>
      <c r="AF47" s="265">
        <f>SUM(AF4:AF46)</f>
        <v>7268.42</v>
      </c>
      <c r="AG47" s="265" t="s">
        <v>123</v>
      </c>
      <c r="AH47" s="265">
        <f>SUM(AH4:AH46)</f>
        <v>1111</v>
      </c>
      <c r="AI47" s="265" t="s">
        <v>123</v>
      </c>
      <c r="AJ47" s="276">
        <f>(AA47+(AB47*0.5)+AD47+AF47+AH47)/H47</f>
        <v>52.424150152248778</v>
      </c>
      <c r="AL47" s="20" t="e">
        <f>SUM(AL6:AL46)/H47</f>
        <v>#REF!</v>
      </c>
      <c r="AM47" s="20">
        <f>SUM(AM4:AM46)/H47</f>
        <v>544.02255817900436</v>
      </c>
      <c r="AN47" s="20">
        <f>SUM(AN4:AN46)</f>
        <v>133.45500000000001</v>
      </c>
      <c r="AO47" s="20">
        <f>SUM(AO4:AO46)</f>
        <v>133.42499999999998</v>
      </c>
    </row>
    <row r="48" spans="1:46" s="50" customFormat="1">
      <c r="E48" s="213"/>
      <c r="F48" s="294" t="s">
        <v>124</v>
      </c>
      <c r="G48" s="294"/>
      <c r="H48" s="264"/>
      <c r="I48" s="206"/>
      <c r="J48" s="264"/>
      <c r="K48" s="264"/>
      <c r="L48" s="264"/>
      <c r="M48" s="265" t="s">
        <v>123</v>
      </c>
      <c r="N48" s="265" t="s">
        <v>123</v>
      </c>
      <c r="O48" s="265" t="s">
        <v>123</v>
      </c>
      <c r="P48" s="265" t="s">
        <v>123</v>
      </c>
      <c r="Q48" s="10">
        <v>3.18</v>
      </c>
      <c r="R48" s="265" t="s">
        <v>123</v>
      </c>
      <c r="S48" s="265" t="s">
        <v>123</v>
      </c>
      <c r="T48" s="265" t="s">
        <v>123</v>
      </c>
      <c r="U48" s="265" t="s">
        <v>123</v>
      </c>
      <c r="V48" s="265">
        <f>SUMPRODUCT(V4:V46,H4:H46)/H47</f>
        <v>6.3099906195776931</v>
      </c>
      <c r="W48" s="265" t="s">
        <v>123</v>
      </c>
      <c r="X48" s="265" t="s">
        <v>123</v>
      </c>
      <c r="Y48" s="265" t="s">
        <v>123</v>
      </c>
      <c r="Z48" s="265">
        <f>SUMPRODUCT(Z4:Z46,H4:H46)/H47</f>
        <v>1.299193895073129</v>
      </c>
      <c r="AA48" s="265" t="s">
        <v>123</v>
      </c>
      <c r="AB48" s="265" t="s">
        <v>123</v>
      </c>
      <c r="AC48" s="265">
        <f>SUMPRODUCT(AC4:AC46,H4:H46)/H47</f>
        <v>0.20947008863945912</v>
      </c>
      <c r="AD48" s="265" t="s">
        <v>123</v>
      </c>
      <c r="AE48" s="265">
        <f>SUMPRODUCT(AE4:AE46,H4:H46)/H47</f>
        <v>9.3274668225998517E-2</v>
      </c>
      <c r="AF48" s="265" t="s">
        <v>123</v>
      </c>
      <c r="AG48" s="265">
        <f>SUMPRODUCT(AG4:AG46,H4:H46)/H47</f>
        <v>1.0366352660966545</v>
      </c>
      <c r="AH48" s="265" t="s">
        <v>123</v>
      </c>
      <c r="AI48" s="265">
        <f>SUMPRODUCT(AO4:AO46,H4:H46)/H47</f>
        <v>6.7630484700244562</v>
      </c>
      <c r="AJ48" s="213"/>
      <c r="AM48" s="20"/>
      <c r="AN48" s="50">
        <f>((AN47-H47)/H47)*100</f>
        <v>-33.382419008635765</v>
      </c>
      <c r="AO48" s="50">
        <f>((AO47-H47)/H47)*100</f>
        <v>-33.397394299406017</v>
      </c>
    </row>
    <row r="49" spans="1:16384" s="50" customFormat="1">
      <c r="AJ49" s="20"/>
    </row>
    <row r="50" spans="1:16384" s="50" customForma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125"/>
      <c r="AI50" s="125"/>
      <c r="AJ50" s="20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  <c r="NV50" s="53"/>
      <c r="NW50" s="53"/>
      <c r="NX50" s="53"/>
      <c r="NY50" s="53"/>
      <c r="NZ50" s="53"/>
      <c r="OA50" s="53"/>
      <c r="OB50" s="53"/>
      <c r="OC50" s="53"/>
      <c r="OD50" s="53"/>
      <c r="OE50" s="53"/>
      <c r="OF50" s="53"/>
      <c r="OG50" s="53"/>
      <c r="OH50" s="53"/>
      <c r="OI50" s="53"/>
      <c r="OJ50" s="53"/>
      <c r="OK50" s="53"/>
      <c r="OL50" s="53"/>
      <c r="OM50" s="53"/>
      <c r="ON50" s="53"/>
      <c r="OO50" s="53"/>
      <c r="OP50" s="53"/>
      <c r="OQ50" s="53"/>
      <c r="OR50" s="53"/>
      <c r="OS50" s="53"/>
      <c r="OT50" s="53"/>
      <c r="OU50" s="53"/>
      <c r="OV50" s="53"/>
      <c r="OW50" s="53"/>
      <c r="OX50" s="53"/>
      <c r="OY50" s="53"/>
      <c r="OZ50" s="53"/>
      <c r="PA50" s="53"/>
      <c r="PB50" s="53"/>
      <c r="PC50" s="53"/>
      <c r="PD50" s="53"/>
      <c r="PE50" s="53"/>
      <c r="PF50" s="53"/>
      <c r="PG50" s="53"/>
      <c r="PH50" s="53"/>
      <c r="PI50" s="53"/>
      <c r="PJ50" s="53"/>
      <c r="PK50" s="53"/>
      <c r="PL50" s="53"/>
      <c r="PM50" s="53"/>
      <c r="PN50" s="53"/>
      <c r="PO50" s="53"/>
      <c r="PP50" s="53"/>
      <c r="PQ50" s="53"/>
      <c r="PR50" s="53"/>
      <c r="PS50" s="53"/>
      <c r="PT50" s="53"/>
      <c r="PU50" s="53"/>
      <c r="PV50" s="53"/>
      <c r="PW50" s="53"/>
      <c r="PX50" s="53"/>
      <c r="PY50" s="53"/>
      <c r="PZ50" s="53"/>
      <c r="QA50" s="53"/>
      <c r="QB50" s="53"/>
      <c r="QC50" s="53"/>
      <c r="QD50" s="53"/>
      <c r="QE50" s="53"/>
      <c r="QF50" s="53"/>
      <c r="QG50" s="53"/>
      <c r="QH50" s="53"/>
      <c r="QI50" s="53"/>
      <c r="QJ50" s="53"/>
      <c r="QK50" s="53"/>
      <c r="QL50" s="53"/>
      <c r="QM50" s="53"/>
      <c r="QN50" s="53"/>
      <c r="QO50" s="53"/>
      <c r="QP50" s="53"/>
      <c r="QQ50" s="53"/>
      <c r="QR50" s="53"/>
      <c r="QS50" s="53"/>
      <c r="QT50" s="53"/>
      <c r="QU50" s="53"/>
      <c r="QV50" s="53"/>
      <c r="QW50" s="53"/>
      <c r="QX50" s="53"/>
      <c r="QY50" s="53"/>
      <c r="QZ50" s="53"/>
      <c r="RA50" s="53"/>
      <c r="RB50" s="53"/>
      <c r="RC50" s="53"/>
      <c r="RD50" s="53"/>
      <c r="RE50" s="53"/>
      <c r="RF50" s="53"/>
      <c r="RG50" s="53"/>
      <c r="RH50" s="53"/>
      <c r="RI50" s="53"/>
      <c r="RJ50" s="53"/>
      <c r="RK50" s="53"/>
      <c r="RL50" s="53"/>
      <c r="RM50" s="53"/>
      <c r="RN50" s="53"/>
      <c r="RO50" s="53"/>
      <c r="RP50" s="53"/>
      <c r="RQ50" s="53"/>
      <c r="RR50" s="53"/>
      <c r="RS50" s="53"/>
      <c r="RT50" s="53"/>
      <c r="RU50" s="53"/>
      <c r="RV50" s="53"/>
      <c r="RW50" s="53"/>
      <c r="RX50" s="53"/>
      <c r="RY50" s="53"/>
      <c r="RZ50" s="53"/>
      <c r="SA50" s="53"/>
      <c r="SB50" s="53"/>
      <c r="SC50" s="53"/>
      <c r="SD50" s="53"/>
      <c r="SE50" s="53"/>
      <c r="SF50" s="53"/>
      <c r="SG50" s="53"/>
      <c r="SH50" s="53"/>
      <c r="SI50" s="53"/>
      <c r="SJ50" s="53"/>
      <c r="SK50" s="53"/>
      <c r="SL50" s="53"/>
      <c r="SM50" s="53"/>
      <c r="SN50" s="53"/>
      <c r="SO50" s="53"/>
      <c r="SP50" s="53"/>
      <c r="SQ50" s="53"/>
      <c r="SR50" s="53"/>
      <c r="SS50" s="53"/>
      <c r="ST50" s="53"/>
      <c r="SU50" s="53"/>
      <c r="SV50" s="53"/>
      <c r="SW50" s="53"/>
      <c r="SX50" s="53"/>
      <c r="SY50" s="53"/>
      <c r="SZ50" s="53"/>
      <c r="TA50" s="53"/>
      <c r="TB50" s="53"/>
      <c r="TC50" s="53"/>
      <c r="TD50" s="53"/>
      <c r="TE50" s="53"/>
      <c r="TF50" s="53"/>
      <c r="TG50" s="53"/>
      <c r="TH50" s="53"/>
      <c r="TI50" s="53"/>
      <c r="TJ50" s="53"/>
      <c r="TK50" s="53"/>
      <c r="TL50" s="53"/>
      <c r="TM50" s="53"/>
      <c r="TN50" s="53"/>
      <c r="TO50" s="53"/>
      <c r="TP50" s="53"/>
      <c r="TQ50" s="53"/>
      <c r="TR50" s="53"/>
      <c r="TS50" s="53"/>
      <c r="TT50" s="53"/>
      <c r="TU50" s="53"/>
      <c r="TV50" s="53"/>
      <c r="TW50" s="53"/>
      <c r="TX50" s="53"/>
      <c r="TY50" s="53"/>
      <c r="TZ50" s="53"/>
      <c r="UA50" s="53"/>
      <c r="UB50" s="53"/>
      <c r="UC50" s="53"/>
      <c r="UD50" s="53"/>
      <c r="UE50" s="53"/>
      <c r="UF50" s="53"/>
      <c r="UG50" s="53"/>
      <c r="UH50" s="53"/>
      <c r="UI50" s="53"/>
      <c r="UJ50" s="53"/>
      <c r="UK50" s="53"/>
      <c r="UL50" s="53"/>
      <c r="UM50" s="53"/>
      <c r="UN50" s="53"/>
      <c r="UO50" s="53"/>
      <c r="UP50" s="53"/>
      <c r="UQ50" s="53"/>
      <c r="UR50" s="53"/>
      <c r="US50" s="53"/>
      <c r="UT50" s="53"/>
      <c r="UU50" s="53"/>
      <c r="UV50" s="53"/>
      <c r="UW50" s="53"/>
      <c r="UX50" s="53"/>
      <c r="UY50" s="53"/>
      <c r="UZ50" s="53"/>
      <c r="VA50" s="53"/>
      <c r="VB50" s="53"/>
      <c r="VC50" s="53"/>
      <c r="VD50" s="53"/>
      <c r="VE50" s="53"/>
      <c r="VF50" s="53"/>
      <c r="VG50" s="53"/>
      <c r="VH50" s="53"/>
      <c r="VI50" s="53"/>
      <c r="VJ50" s="53"/>
      <c r="VK50" s="53"/>
      <c r="VL50" s="53"/>
      <c r="VM50" s="53"/>
      <c r="VN50" s="53"/>
      <c r="VO50" s="53"/>
      <c r="VP50" s="53"/>
      <c r="VQ50" s="53"/>
      <c r="VR50" s="53"/>
      <c r="VS50" s="53"/>
      <c r="VT50" s="53"/>
      <c r="VU50" s="53"/>
      <c r="VV50" s="53"/>
      <c r="VW50" s="53"/>
      <c r="VX50" s="53"/>
      <c r="VY50" s="53"/>
      <c r="VZ50" s="53"/>
      <c r="WA50" s="53"/>
      <c r="WB50" s="53"/>
      <c r="WC50" s="53"/>
      <c r="WD50" s="53"/>
      <c r="WE50" s="53"/>
      <c r="WF50" s="53"/>
      <c r="WG50" s="53"/>
      <c r="WH50" s="53"/>
      <c r="WI50" s="53"/>
      <c r="WJ50" s="53"/>
      <c r="WK50" s="53"/>
      <c r="WL50" s="53"/>
      <c r="WM50" s="53"/>
      <c r="WN50" s="53"/>
      <c r="WO50" s="53"/>
      <c r="WP50" s="53"/>
      <c r="WQ50" s="53"/>
      <c r="WR50" s="53"/>
      <c r="WS50" s="53"/>
      <c r="WT50" s="53"/>
      <c r="WU50" s="53"/>
      <c r="WV50" s="53"/>
      <c r="WW50" s="53"/>
      <c r="WX50" s="53"/>
      <c r="WY50" s="53"/>
      <c r="WZ50" s="53"/>
      <c r="XA50" s="53"/>
      <c r="XB50" s="53"/>
      <c r="XC50" s="53"/>
      <c r="XD50" s="53"/>
      <c r="XE50" s="53"/>
      <c r="XF50" s="53"/>
      <c r="XG50" s="53"/>
      <c r="XH50" s="53"/>
      <c r="XI50" s="53"/>
      <c r="XJ50" s="53"/>
      <c r="XK50" s="53"/>
      <c r="XL50" s="53"/>
      <c r="XM50" s="53"/>
      <c r="XN50" s="53"/>
      <c r="XO50" s="53"/>
      <c r="XP50" s="53"/>
      <c r="XQ50" s="53"/>
      <c r="XR50" s="53"/>
      <c r="XS50" s="53"/>
      <c r="XT50" s="53"/>
      <c r="XU50" s="53"/>
      <c r="XV50" s="53"/>
      <c r="XW50" s="53"/>
      <c r="XX50" s="53"/>
      <c r="XY50" s="53"/>
      <c r="XZ50" s="53"/>
      <c r="YA50" s="53"/>
      <c r="YB50" s="53"/>
      <c r="YC50" s="53"/>
      <c r="YD50" s="53"/>
      <c r="YE50" s="53"/>
      <c r="YF50" s="53"/>
      <c r="YG50" s="53"/>
      <c r="YH50" s="53"/>
      <c r="YI50" s="53"/>
      <c r="YJ50" s="53"/>
      <c r="YK50" s="53"/>
      <c r="YL50" s="53"/>
      <c r="YM50" s="53"/>
      <c r="YN50" s="53"/>
      <c r="YO50" s="53"/>
      <c r="YP50" s="53"/>
      <c r="YQ50" s="53"/>
      <c r="YR50" s="53"/>
      <c r="YS50" s="53"/>
      <c r="YT50" s="53"/>
      <c r="YU50" s="53"/>
      <c r="YV50" s="53"/>
      <c r="YW50" s="53"/>
      <c r="YX50" s="53"/>
      <c r="YY50" s="53"/>
      <c r="YZ50" s="53"/>
      <c r="ZA50" s="53"/>
      <c r="ZB50" s="53"/>
      <c r="ZC50" s="53"/>
      <c r="ZD50" s="53"/>
      <c r="ZE50" s="53"/>
      <c r="ZF50" s="53"/>
      <c r="ZG50" s="53"/>
      <c r="ZH50" s="53"/>
      <c r="ZI50" s="53"/>
      <c r="ZJ50" s="53"/>
      <c r="ZK50" s="53"/>
      <c r="ZL50" s="53"/>
      <c r="ZM50" s="53"/>
      <c r="ZN50" s="53"/>
      <c r="ZO50" s="53"/>
      <c r="ZP50" s="53"/>
      <c r="ZQ50" s="53"/>
      <c r="ZR50" s="53"/>
      <c r="ZS50" s="53"/>
      <c r="ZT50" s="53"/>
      <c r="ZU50" s="53"/>
      <c r="ZV50" s="53"/>
      <c r="ZW50" s="53"/>
      <c r="ZX50" s="53"/>
      <c r="ZY50" s="53"/>
      <c r="ZZ50" s="53"/>
      <c r="AAA50" s="53"/>
      <c r="AAB50" s="53"/>
      <c r="AAC50" s="53"/>
      <c r="AAD50" s="53"/>
      <c r="AAE50" s="53"/>
      <c r="AAF50" s="53"/>
      <c r="AAG50" s="53"/>
      <c r="AAH50" s="53"/>
      <c r="AAI50" s="53"/>
      <c r="AAJ50" s="53"/>
      <c r="AAK50" s="53"/>
      <c r="AAL50" s="53"/>
      <c r="AAM50" s="53"/>
      <c r="AAN50" s="53"/>
      <c r="AAO50" s="53"/>
      <c r="AAP50" s="53"/>
      <c r="AAQ50" s="53"/>
      <c r="AAR50" s="53"/>
      <c r="AAS50" s="53"/>
      <c r="AAT50" s="53"/>
      <c r="AAU50" s="53"/>
      <c r="AAV50" s="53"/>
      <c r="AAW50" s="53"/>
      <c r="AAX50" s="53"/>
      <c r="AAY50" s="53"/>
      <c r="AAZ50" s="53"/>
      <c r="ABA50" s="53"/>
      <c r="ABB50" s="53"/>
      <c r="ABC50" s="53"/>
      <c r="ABD50" s="53"/>
      <c r="ABE50" s="53"/>
      <c r="ABF50" s="53"/>
      <c r="ABG50" s="53"/>
      <c r="ABH50" s="53"/>
      <c r="ABI50" s="53"/>
      <c r="ABJ50" s="53"/>
      <c r="ABK50" s="53"/>
      <c r="ABL50" s="53"/>
      <c r="ABM50" s="53"/>
      <c r="ABN50" s="53"/>
      <c r="ABO50" s="53"/>
      <c r="ABP50" s="53"/>
      <c r="ABQ50" s="53"/>
      <c r="ABR50" s="53"/>
      <c r="ABS50" s="53"/>
      <c r="ABT50" s="53"/>
      <c r="ABU50" s="53"/>
      <c r="ABV50" s="53"/>
      <c r="ABW50" s="53"/>
      <c r="ABX50" s="53"/>
      <c r="ABY50" s="53"/>
      <c r="ABZ50" s="53"/>
      <c r="ACA50" s="53"/>
      <c r="ACB50" s="53"/>
      <c r="ACC50" s="53"/>
      <c r="ACD50" s="53"/>
      <c r="ACE50" s="53"/>
      <c r="ACF50" s="53"/>
      <c r="ACG50" s="53"/>
      <c r="ACH50" s="53"/>
      <c r="ACI50" s="53"/>
      <c r="ACJ50" s="53"/>
      <c r="ACK50" s="53"/>
      <c r="ACL50" s="53"/>
      <c r="ACM50" s="53"/>
      <c r="ACN50" s="53"/>
      <c r="ACO50" s="53"/>
      <c r="ACP50" s="53"/>
      <c r="ACQ50" s="53"/>
      <c r="ACR50" s="53"/>
      <c r="ACS50" s="53"/>
      <c r="ACT50" s="53"/>
      <c r="ACU50" s="53"/>
      <c r="ACV50" s="53"/>
      <c r="ACW50" s="53"/>
      <c r="ACX50" s="53"/>
      <c r="ACY50" s="53"/>
      <c r="ACZ50" s="53"/>
      <c r="ADA50" s="53"/>
      <c r="ADB50" s="53"/>
      <c r="ADC50" s="53"/>
      <c r="ADD50" s="53"/>
      <c r="ADE50" s="53"/>
      <c r="ADF50" s="53"/>
      <c r="ADG50" s="53"/>
      <c r="ADH50" s="53"/>
      <c r="ADI50" s="53"/>
      <c r="ADJ50" s="53"/>
      <c r="ADK50" s="53"/>
      <c r="ADL50" s="53"/>
      <c r="ADM50" s="53"/>
      <c r="ADN50" s="53"/>
      <c r="ADO50" s="53"/>
      <c r="ADP50" s="53"/>
      <c r="ADQ50" s="53"/>
      <c r="ADR50" s="53"/>
      <c r="ADS50" s="53"/>
      <c r="ADT50" s="53"/>
      <c r="ADU50" s="53"/>
      <c r="ADV50" s="53"/>
      <c r="ADW50" s="53"/>
      <c r="ADX50" s="53"/>
      <c r="ADY50" s="53"/>
      <c r="ADZ50" s="53"/>
      <c r="AEA50" s="53"/>
      <c r="AEB50" s="53"/>
      <c r="AEC50" s="53"/>
      <c r="AED50" s="53"/>
      <c r="AEE50" s="53"/>
      <c r="AEF50" s="53"/>
      <c r="AEG50" s="53"/>
      <c r="AEH50" s="53"/>
      <c r="AEI50" s="53"/>
      <c r="AEJ50" s="53"/>
      <c r="AEK50" s="53"/>
      <c r="AEL50" s="53"/>
      <c r="AEM50" s="53"/>
      <c r="AEN50" s="53"/>
      <c r="AEO50" s="53"/>
      <c r="AEP50" s="53"/>
      <c r="AEQ50" s="53"/>
      <c r="AER50" s="53"/>
      <c r="AES50" s="53"/>
      <c r="AET50" s="53"/>
      <c r="AEU50" s="53"/>
      <c r="AEV50" s="53"/>
      <c r="AEW50" s="53"/>
      <c r="AEX50" s="53"/>
      <c r="AEY50" s="53"/>
      <c r="AEZ50" s="53"/>
      <c r="AFA50" s="53"/>
      <c r="AFB50" s="53"/>
      <c r="AFC50" s="53"/>
      <c r="AFD50" s="53"/>
      <c r="AFE50" s="53"/>
      <c r="AFF50" s="53"/>
      <c r="AFG50" s="53"/>
      <c r="AFH50" s="53"/>
      <c r="AFI50" s="53"/>
      <c r="AFJ50" s="53"/>
      <c r="AFK50" s="53"/>
      <c r="AFL50" s="53"/>
      <c r="AFM50" s="53"/>
      <c r="AFN50" s="53"/>
      <c r="AFO50" s="53"/>
      <c r="AFP50" s="53"/>
      <c r="AFQ50" s="53"/>
      <c r="AFR50" s="53"/>
      <c r="AFS50" s="53"/>
      <c r="AFT50" s="53"/>
      <c r="AFU50" s="53"/>
      <c r="AFV50" s="53"/>
      <c r="AFW50" s="53"/>
      <c r="AFX50" s="53"/>
      <c r="AFY50" s="53"/>
      <c r="AFZ50" s="53"/>
      <c r="AGA50" s="53"/>
      <c r="AGB50" s="53"/>
      <c r="AGC50" s="53"/>
      <c r="AGD50" s="53"/>
      <c r="AGE50" s="53"/>
      <c r="AGF50" s="53"/>
      <c r="AGG50" s="53"/>
      <c r="AGH50" s="53"/>
      <c r="AGI50" s="53"/>
      <c r="AGJ50" s="53"/>
      <c r="AGK50" s="53"/>
      <c r="AGL50" s="53"/>
      <c r="AGM50" s="53"/>
      <c r="AGN50" s="53"/>
      <c r="AGO50" s="53"/>
      <c r="AGP50" s="53"/>
      <c r="AGQ50" s="53"/>
      <c r="AGR50" s="53"/>
      <c r="AGS50" s="53"/>
      <c r="AGT50" s="53"/>
      <c r="AGU50" s="53"/>
      <c r="AGV50" s="53"/>
      <c r="AGW50" s="53"/>
      <c r="AGX50" s="53"/>
      <c r="AGY50" s="53"/>
      <c r="AGZ50" s="53"/>
      <c r="AHA50" s="53"/>
      <c r="AHB50" s="53"/>
      <c r="AHC50" s="53"/>
      <c r="AHD50" s="53"/>
      <c r="AHE50" s="53"/>
      <c r="AHF50" s="53"/>
      <c r="AHG50" s="53"/>
      <c r="AHH50" s="53"/>
      <c r="AHI50" s="53"/>
      <c r="AHJ50" s="53"/>
      <c r="AHK50" s="53"/>
      <c r="AHL50" s="53"/>
      <c r="AHM50" s="53"/>
      <c r="AHN50" s="53"/>
      <c r="AHO50" s="53"/>
      <c r="AHP50" s="53"/>
      <c r="AHQ50" s="53"/>
      <c r="AHR50" s="53"/>
      <c r="AHS50" s="53"/>
      <c r="AHT50" s="53"/>
      <c r="AHU50" s="53"/>
      <c r="AHV50" s="53"/>
      <c r="AHW50" s="53"/>
      <c r="AHX50" s="53"/>
      <c r="AHY50" s="53"/>
      <c r="AHZ50" s="53"/>
      <c r="AIA50" s="53"/>
      <c r="AIB50" s="53"/>
      <c r="AIC50" s="53"/>
      <c r="AID50" s="53"/>
      <c r="AIE50" s="53"/>
      <c r="AIF50" s="53"/>
      <c r="AIG50" s="53"/>
      <c r="AIH50" s="53"/>
      <c r="AII50" s="53"/>
      <c r="AIJ50" s="53"/>
      <c r="AIK50" s="53"/>
      <c r="AIL50" s="53"/>
      <c r="AIM50" s="53"/>
      <c r="AIN50" s="53"/>
      <c r="AIO50" s="53"/>
      <c r="AIP50" s="53"/>
      <c r="AIQ50" s="53"/>
      <c r="AIR50" s="53"/>
      <c r="AIS50" s="53"/>
      <c r="AIT50" s="53"/>
      <c r="AIU50" s="53"/>
      <c r="AIV50" s="53"/>
      <c r="AIW50" s="53"/>
      <c r="AIX50" s="53"/>
      <c r="AIY50" s="53"/>
      <c r="AIZ50" s="53"/>
      <c r="AJA50" s="53"/>
      <c r="AJB50" s="53"/>
      <c r="AJC50" s="53"/>
      <c r="AJD50" s="53"/>
      <c r="AJE50" s="53"/>
      <c r="AJF50" s="53"/>
      <c r="AJG50" s="53"/>
      <c r="AJH50" s="53"/>
      <c r="AJI50" s="53"/>
      <c r="AJJ50" s="53"/>
      <c r="AJK50" s="53"/>
      <c r="AJL50" s="53"/>
      <c r="AJM50" s="53"/>
      <c r="AJN50" s="53"/>
      <c r="AJO50" s="53"/>
      <c r="AJP50" s="53"/>
      <c r="AJQ50" s="53"/>
      <c r="AJR50" s="53"/>
      <c r="AJS50" s="53"/>
      <c r="AJT50" s="53"/>
      <c r="AJU50" s="53"/>
      <c r="AJV50" s="53"/>
      <c r="AJW50" s="53"/>
      <c r="AJX50" s="53"/>
      <c r="AJY50" s="53"/>
      <c r="AJZ50" s="53"/>
      <c r="AKA50" s="53"/>
      <c r="AKB50" s="53"/>
      <c r="AKC50" s="53"/>
      <c r="AKD50" s="53"/>
      <c r="AKE50" s="53"/>
      <c r="AKF50" s="53"/>
      <c r="AKG50" s="53"/>
      <c r="AKH50" s="53"/>
      <c r="AKI50" s="53"/>
      <c r="AKJ50" s="53"/>
      <c r="AKK50" s="53"/>
      <c r="AKL50" s="53"/>
      <c r="AKM50" s="53"/>
      <c r="AKN50" s="53"/>
      <c r="AKO50" s="53"/>
      <c r="AKP50" s="53"/>
      <c r="AKQ50" s="53"/>
      <c r="AKR50" s="53"/>
      <c r="AKS50" s="53"/>
      <c r="AKT50" s="53"/>
      <c r="AKU50" s="53"/>
      <c r="AKV50" s="53"/>
      <c r="AKW50" s="53"/>
      <c r="AKX50" s="53"/>
      <c r="AKY50" s="53"/>
      <c r="AKZ50" s="53"/>
      <c r="ALA50" s="53"/>
      <c r="ALB50" s="53"/>
      <c r="ALC50" s="53"/>
      <c r="ALD50" s="53"/>
      <c r="ALE50" s="53"/>
      <c r="ALF50" s="53"/>
      <c r="ALG50" s="53"/>
      <c r="ALH50" s="53"/>
      <c r="ALI50" s="53"/>
      <c r="ALJ50" s="53"/>
      <c r="ALK50" s="53"/>
      <c r="ALL50" s="53"/>
      <c r="ALM50" s="53"/>
      <c r="ALN50" s="53"/>
      <c r="ALO50" s="53"/>
      <c r="ALP50" s="53"/>
      <c r="ALQ50" s="53"/>
      <c r="ALR50" s="53"/>
      <c r="ALS50" s="53"/>
      <c r="ALT50" s="53"/>
      <c r="ALU50" s="53"/>
      <c r="ALV50" s="53"/>
      <c r="ALW50" s="53"/>
      <c r="ALX50" s="53"/>
      <c r="ALY50" s="53"/>
      <c r="ALZ50" s="53"/>
      <c r="AMA50" s="53"/>
      <c r="AMB50" s="53"/>
      <c r="AMC50" s="53"/>
      <c r="AMD50" s="53"/>
      <c r="AME50" s="53"/>
      <c r="AMF50" s="53"/>
      <c r="AMG50" s="53"/>
      <c r="AMH50" s="53"/>
      <c r="AMI50" s="53"/>
      <c r="AMJ50" s="53"/>
      <c r="AMK50" s="53"/>
      <c r="AML50" s="53"/>
      <c r="AMM50" s="53"/>
      <c r="AMN50" s="53"/>
      <c r="AMO50" s="53"/>
      <c r="AMP50" s="53"/>
      <c r="AMQ50" s="53"/>
      <c r="AMR50" s="53"/>
      <c r="AMS50" s="53"/>
      <c r="AMT50" s="53"/>
      <c r="AMU50" s="53"/>
      <c r="AMV50" s="53"/>
      <c r="AMW50" s="53"/>
      <c r="AMX50" s="53"/>
      <c r="AMY50" s="53"/>
      <c r="AMZ50" s="53"/>
      <c r="ANA50" s="53"/>
      <c r="ANB50" s="53"/>
      <c r="ANC50" s="53"/>
      <c r="AND50" s="53"/>
      <c r="ANE50" s="53"/>
      <c r="ANF50" s="53"/>
      <c r="ANG50" s="53"/>
      <c r="ANH50" s="53"/>
      <c r="ANI50" s="53"/>
      <c r="ANJ50" s="53"/>
      <c r="ANK50" s="53"/>
      <c r="ANL50" s="53"/>
      <c r="ANM50" s="53"/>
      <c r="ANN50" s="53"/>
      <c r="ANO50" s="53"/>
      <c r="ANP50" s="53"/>
      <c r="ANQ50" s="53"/>
      <c r="ANR50" s="53"/>
      <c r="ANS50" s="53"/>
      <c r="ANT50" s="53"/>
      <c r="ANU50" s="53"/>
      <c r="ANV50" s="53"/>
      <c r="ANW50" s="53"/>
      <c r="ANX50" s="53"/>
      <c r="ANY50" s="53"/>
      <c r="ANZ50" s="53"/>
      <c r="AOA50" s="53"/>
      <c r="AOB50" s="53"/>
      <c r="AOC50" s="53"/>
      <c r="AOD50" s="53"/>
      <c r="AOE50" s="53"/>
      <c r="AOF50" s="53"/>
      <c r="AOG50" s="53"/>
      <c r="AOH50" s="53"/>
      <c r="AOI50" s="53"/>
      <c r="AOJ50" s="53"/>
      <c r="AOK50" s="53"/>
      <c r="AOL50" s="53"/>
      <c r="AOM50" s="53"/>
      <c r="AON50" s="53"/>
      <c r="AOO50" s="53"/>
      <c r="AOP50" s="53"/>
      <c r="AOQ50" s="53"/>
      <c r="AOR50" s="53"/>
      <c r="AOS50" s="53"/>
      <c r="AOT50" s="53"/>
      <c r="AOU50" s="53"/>
      <c r="AOV50" s="53"/>
      <c r="AOW50" s="53"/>
      <c r="AOX50" s="53"/>
      <c r="AOY50" s="53"/>
      <c r="AOZ50" s="53"/>
      <c r="APA50" s="53"/>
      <c r="APB50" s="53"/>
      <c r="APC50" s="53"/>
      <c r="APD50" s="53"/>
      <c r="APE50" s="53"/>
      <c r="APF50" s="53"/>
      <c r="APG50" s="53"/>
      <c r="APH50" s="53"/>
      <c r="API50" s="53"/>
      <c r="APJ50" s="53"/>
      <c r="APK50" s="53"/>
      <c r="APL50" s="53"/>
      <c r="APM50" s="53"/>
      <c r="APN50" s="53"/>
      <c r="APO50" s="53"/>
      <c r="APP50" s="53"/>
      <c r="APQ50" s="53"/>
      <c r="APR50" s="53"/>
      <c r="APS50" s="53"/>
      <c r="APT50" s="53"/>
      <c r="APU50" s="53"/>
      <c r="APV50" s="53"/>
      <c r="APW50" s="53"/>
      <c r="APX50" s="53"/>
      <c r="APY50" s="53"/>
      <c r="APZ50" s="53"/>
      <c r="AQA50" s="53"/>
      <c r="AQB50" s="53"/>
      <c r="AQC50" s="53"/>
      <c r="AQD50" s="53"/>
      <c r="AQE50" s="53"/>
      <c r="AQF50" s="53"/>
      <c r="AQG50" s="53"/>
      <c r="AQH50" s="53"/>
      <c r="AQI50" s="53"/>
      <c r="AQJ50" s="53"/>
      <c r="AQK50" s="53"/>
      <c r="AQL50" s="53"/>
      <c r="AQM50" s="53"/>
      <c r="AQN50" s="53"/>
      <c r="AQO50" s="53"/>
      <c r="AQP50" s="53"/>
      <c r="AQQ50" s="53"/>
      <c r="AQR50" s="53"/>
      <c r="AQS50" s="53"/>
      <c r="AQT50" s="53"/>
      <c r="AQU50" s="53"/>
      <c r="AQV50" s="53"/>
      <c r="AQW50" s="53"/>
      <c r="AQX50" s="53"/>
      <c r="AQY50" s="53"/>
      <c r="AQZ50" s="53"/>
      <c r="ARA50" s="53"/>
      <c r="ARB50" s="53"/>
      <c r="ARC50" s="53"/>
      <c r="ARD50" s="53"/>
      <c r="ARE50" s="53"/>
      <c r="ARF50" s="53"/>
      <c r="ARG50" s="53"/>
      <c r="ARH50" s="53"/>
      <c r="ARI50" s="53"/>
      <c r="ARJ50" s="53"/>
      <c r="ARK50" s="53"/>
      <c r="ARL50" s="53"/>
      <c r="ARM50" s="53"/>
      <c r="ARN50" s="53"/>
      <c r="ARO50" s="53"/>
      <c r="ARP50" s="53"/>
      <c r="ARQ50" s="53"/>
      <c r="ARR50" s="53"/>
      <c r="ARS50" s="53"/>
      <c r="ART50" s="53"/>
      <c r="ARU50" s="53"/>
      <c r="ARV50" s="53"/>
      <c r="ARW50" s="53"/>
      <c r="ARX50" s="53"/>
      <c r="ARY50" s="53"/>
      <c r="ARZ50" s="53"/>
      <c r="ASA50" s="53"/>
      <c r="ASB50" s="53"/>
      <c r="ASC50" s="53"/>
      <c r="ASD50" s="53"/>
      <c r="ASE50" s="53"/>
      <c r="ASF50" s="53"/>
      <c r="ASG50" s="53"/>
      <c r="ASH50" s="53"/>
      <c r="ASI50" s="53"/>
      <c r="ASJ50" s="53"/>
      <c r="ASK50" s="53"/>
      <c r="ASL50" s="53"/>
      <c r="ASM50" s="53"/>
      <c r="ASN50" s="53"/>
      <c r="ASO50" s="53"/>
      <c r="ASP50" s="53"/>
      <c r="ASQ50" s="53"/>
      <c r="ASR50" s="53"/>
      <c r="ASS50" s="53"/>
      <c r="AST50" s="53"/>
      <c r="ASU50" s="53"/>
      <c r="ASV50" s="53"/>
      <c r="ASW50" s="53"/>
      <c r="ASX50" s="53"/>
      <c r="ASY50" s="53"/>
      <c r="ASZ50" s="53"/>
      <c r="ATA50" s="53"/>
      <c r="ATB50" s="53"/>
      <c r="ATC50" s="53"/>
      <c r="ATD50" s="53"/>
      <c r="ATE50" s="53"/>
      <c r="ATF50" s="53"/>
      <c r="ATG50" s="53"/>
      <c r="ATH50" s="53"/>
      <c r="ATI50" s="53"/>
      <c r="ATJ50" s="53"/>
      <c r="ATK50" s="53"/>
      <c r="ATL50" s="53"/>
      <c r="ATM50" s="53"/>
      <c r="ATN50" s="53"/>
      <c r="ATO50" s="53"/>
      <c r="ATP50" s="53"/>
      <c r="ATQ50" s="53"/>
      <c r="ATR50" s="53"/>
      <c r="ATS50" s="53"/>
      <c r="ATT50" s="53"/>
      <c r="ATU50" s="53"/>
      <c r="ATV50" s="53"/>
      <c r="ATW50" s="53"/>
      <c r="ATX50" s="53"/>
      <c r="ATY50" s="53"/>
      <c r="ATZ50" s="53"/>
      <c r="AUA50" s="53"/>
      <c r="AUB50" s="53"/>
      <c r="AUC50" s="53"/>
      <c r="AUD50" s="53"/>
      <c r="AUE50" s="53"/>
      <c r="AUF50" s="53"/>
      <c r="AUG50" s="53"/>
      <c r="AUH50" s="53"/>
      <c r="AUI50" s="53"/>
      <c r="AUJ50" s="53"/>
      <c r="AUK50" s="53"/>
      <c r="AUL50" s="53"/>
      <c r="AUM50" s="53"/>
      <c r="AUN50" s="53"/>
      <c r="AUO50" s="53"/>
      <c r="AUP50" s="53"/>
      <c r="AUQ50" s="53"/>
      <c r="AUR50" s="53"/>
      <c r="AUS50" s="53"/>
      <c r="AUT50" s="53"/>
      <c r="AUU50" s="53"/>
      <c r="AUV50" s="53"/>
      <c r="AUW50" s="53"/>
      <c r="AUX50" s="53"/>
      <c r="AUY50" s="53"/>
      <c r="AUZ50" s="53"/>
      <c r="AVA50" s="53"/>
      <c r="AVB50" s="53"/>
      <c r="AVC50" s="53"/>
      <c r="AVD50" s="53"/>
      <c r="AVE50" s="53"/>
      <c r="AVF50" s="53"/>
      <c r="AVG50" s="53"/>
      <c r="AVH50" s="53"/>
      <c r="AVI50" s="53"/>
      <c r="AVJ50" s="53"/>
      <c r="AVK50" s="53"/>
      <c r="AVL50" s="53"/>
      <c r="AVM50" s="53"/>
      <c r="AVN50" s="53"/>
      <c r="AVO50" s="53"/>
      <c r="AVP50" s="53"/>
      <c r="AVQ50" s="53"/>
      <c r="AVR50" s="53"/>
      <c r="AVS50" s="53"/>
      <c r="AVT50" s="53"/>
      <c r="AVU50" s="53"/>
      <c r="AVV50" s="53"/>
      <c r="AVW50" s="53"/>
      <c r="AVX50" s="53"/>
      <c r="AVY50" s="53"/>
      <c r="AVZ50" s="53"/>
      <c r="AWA50" s="53"/>
      <c r="AWB50" s="53"/>
      <c r="AWC50" s="53"/>
      <c r="AWD50" s="53"/>
      <c r="AWE50" s="53"/>
      <c r="AWF50" s="53"/>
      <c r="AWG50" s="53"/>
      <c r="AWH50" s="53"/>
      <c r="AWI50" s="53"/>
      <c r="AWJ50" s="53"/>
      <c r="AWK50" s="53"/>
      <c r="AWL50" s="53"/>
      <c r="AWM50" s="53"/>
      <c r="AWN50" s="53"/>
      <c r="AWO50" s="53"/>
      <c r="AWP50" s="53"/>
      <c r="AWQ50" s="53"/>
      <c r="AWR50" s="53"/>
      <c r="AWS50" s="53"/>
      <c r="AWT50" s="53"/>
      <c r="AWU50" s="53"/>
      <c r="AWV50" s="53"/>
      <c r="AWW50" s="53"/>
      <c r="AWX50" s="53"/>
      <c r="AWY50" s="53"/>
      <c r="AWZ50" s="53"/>
      <c r="AXA50" s="53"/>
      <c r="AXB50" s="53"/>
      <c r="AXC50" s="53"/>
      <c r="AXD50" s="53"/>
      <c r="AXE50" s="53"/>
      <c r="AXF50" s="53"/>
      <c r="AXG50" s="53"/>
      <c r="AXH50" s="53"/>
      <c r="AXI50" s="53"/>
      <c r="AXJ50" s="53"/>
      <c r="AXK50" s="53"/>
      <c r="AXL50" s="53"/>
      <c r="AXM50" s="53"/>
      <c r="AXN50" s="53"/>
      <c r="AXO50" s="53"/>
      <c r="AXP50" s="53"/>
      <c r="AXQ50" s="53"/>
      <c r="AXR50" s="53"/>
      <c r="AXS50" s="53"/>
      <c r="AXT50" s="53"/>
      <c r="AXU50" s="53"/>
      <c r="AXV50" s="53"/>
      <c r="AXW50" s="53"/>
      <c r="AXX50" s="53"/>
      <c r="AXY50" s="53"/>
      <c r="AXZ50" s="53"/>
      <c r="AYA50" s="53"/>
      <c r="AYB50" s="53"/>
      <c r="AYC50" s="53"/>
      <c r="AYD50" s="53"/>
      <c r="AYE50" s="53"/>
      <c r="AYF50" s="53"/>
      <c r="AYG50" s="53"/>
      <c r="AYH50" s="53"/>
      <c r="AYI50" s="53"/>
      <c r="AYJ50" s="53"/>
      <c r="AYK50" s="53"/>
      <c r="AYL50" s="53"/>
      <c r="AYM50" s="53"/>
      <c r="AYN50" s="53"/>
      <c r="AYO50" s="53"/>
      <c r="AYP50" s="53"/>
      <c r="AYQ50" s="53"/>
      <c r="AYR50" s="53"/>
      <c r="AYS50" s="53"/>
      <c r="AYT50" s="53"/>
      <c r="AYU50" s="53"/>
      <c r="AYV50" s="53"/>
      <c r="AYW50" s="53"/>
      <c r="AYX50" s="53"/>
      <c r="AYY50" s="53"/>
      <c r="AYZ50" s="53"/>
      <c r="AZA50" s="53"/>
      <c r="AZB50" s="53"/>
      <c r="AZC50" s="53"/>
      <c r="AZD50" s="53"/>
      <c r="AZE50" s="53"/>
      <c r="AZF50" s="53"/>
      <c r="AZG50" s="53"/>
      <c r="AZH50" s="53"/>
      <c r="AZI50" s="53"/>
      <c r="AZJ50" s="53"/>
      <c r="AZK50" s="53"/>
      <c r="AZL50" s="53"/>
      <c r="AZM50" s="53"/>
      <c r="AZN50" s="53"/>
      <c r="AZO50" s="53"/>
      <c r="AZP50" s="53"/>
      <c r="AZQ50" s="53"/>
      <c r="AZR50" s="53"/>
      <c r="AZS50" s="53"/>
      <c r="AZT50" s="53"/>
      <c r="AZU50" s="53"/>
      <c r="AZV50" s="53"/>
      <c r="AZW50" s="53"/>
      <c r="AZX50" s="53"/>
      <c r="AZY50" s="53"/>
      <c r="AZZ50" s="53"/>
      <c r="BAA50" s="53"/>
      <c r="BAB50" s="53"/>
      <c r="BAC50" s="53"/>
      <c r="BAD50" s="53"/>
      <c r="BAE50" s="53"/>
      <c r="BAF50" s="53"/>
      <c r="BAG50" s="53"/>
      <c r="BAH50" s="53"/>
      <c r="BAI50" s="53"/>
      <c r="BAJ50" s="53"/>
      <c r="BAK50" s="53"/>
      <c r="BAL50" s="53"/>
      <c r="BAM50" s="53"/>
      <c r="BAN50" s="53"/>
      <c r="BAO50" s="53"/>
      <c r="BAP50" s="53"/>
      <c r="BAQ50" s="53"/>
      <c r="BAR50" s="53"/>
      <c r="BAS50" s="53"/>
      <c r="BAT50" s="53"/>
      <c r="BAU50" s="53"/>
      <c r="BAV50" s="53"/>
      <c r="BAW50" s="53"/>
      <c r="BAX50" s="53"/>
      <c r="BAY50" s="53"/>
      <c r="BAZ50" s="53"/>
      <c r="BBA50" s="53"/>
      <c r="BBB50" s="53"/>
      <c r="BBC50" s="53"/>
      <c r="BBD50" s="53"/>
      <c r="BBE50" s="53"/>
      <c r="BBF50" s="53"/>
      <c r="BBG50" s="53"/>
      <c r="BBH50" s="53"/>
      <c r="BBI50" s="53"/>
      <c r="BBJ50" s="53"/>
      <c r="BBK50" s="53"/>
      <c r="BBL50" s="53"/>
      <c r="BBM50" s="53"/>
      <c r="BBN50" s="53"/>
      <c r="BBO50" s="53"/>
      <c r="BBP50" s="53"/>
      <c r="BBQ50" s="53"/>
      <c r="BBR50" s="53"/>
      <c r="BBS50" s="53"/>
      <c r="BBT50" s="53"/>
      <c r="BBU50" s="53"/>
      <c r="BBV50" s="53"/>
      <c r="BBW50" s="53"/>
      <c r="BBX50" s="53"/>
      <c r="BBY50" s="53"/>
      <c r="BBZ50" s="53"/>
      <c r="BCA50" s="53"/>
      <c r="BCB50" s="53"/>
      <c r="BCC50" s="53"/>
      <c r="BCD50" s="53"/>
      <c r="BCE50" s="53"/>
      <c r="BCF50" s="53"/>
      <c r="BCG50" s="53"/>
      <c r="BCH50" s="53"/>
      <c r="BCI50" s="53"/>
      <c r="BCJ50" s="53"/>
      <c r="BCK50" s="53"/>
      <c r="BCL50" s="53"/>
      <c r="BCM50" s="53"/>
      <c r="BCN50" s="53"/>
      <c r="BCO50" s="53"/>
      <c r="BCP50" s="53"/>
      <c r="BCQ50" s="53"/>
      <c r="BCR50" s="53"/>
      <c r="BCS50" s="53"/>
      <c r="BCT50" s="53"/>
      <c r="BCU50" s="53"/>
      <c r="BCV50" s="53"/>
      <c r="BCW50" s="53"/>
      <c r="BCX50" s="53"/>
      <c r="BCY50" s="53"/>
      <c r="BCZ50" s="53"/>
      <c r="BDA50" s="53"/>
      <c r="BDB50" s="53"/>
      <c r="BDC50" s="53"/>
      <c r="BDD50" s="53"/>
      <c r="BDE50" s="53"/>
      <c r="BDF50" s="53"/>
      <c r="BDG50" s="53"/>
      <c r="BDH50" s="53"/>
      <c r="BDI50" s="53"/>
      <c r="BDJ50" s="53"/>
      <c r="BDK50" s="53"/>
      <c r="BDL50" s="53"/>
      <c r="BDM50" s="53"/>
      <c r="BDN50" s="53"/>
      <c r="BDO50" s="53"/>
      <c r="BDP50" s="53"/>
      <c r="BDQ50" s="53"/>
      <c r="BDR50" s="53"/>
      <c r="BDS50" s="53"/>
      <c r="BDT50" s="53"/>
      <c r="BDU50" s="53"/>
      <c r="BDV50" s="53"/>
      <c r="BDW50" s="53"/>
      <c r="BDX50" s="53"/>
      <c r="BDY50" s="53"/>
      <c r="BDZ50" s="53"/>
      <c r="BEA50" s="53"/>
      <c r="BEB50" s="53"/>
      <c r="BEC50" s="53"/>
      <c r="BED50" s="53"/>
      <c r="BEE50" s="53"/>
      <c r="BEF50" s="53"/>
      <c r="BEG50" s="53"/>
      <c r="BEH50" s="53"/>
      <c r="BEI50" s="53"/>
      <c r="BEJ50" s="53"/>
      <c r="BEK50" s="53"/>
      <c r="BEL50" s="53"/>
      <c r="BEM50" s="53"/>
      <c r="BEN50" s="53"/>
      <c r="BEO50" s="53"/>
      <c r="BEP50" s="53"/>
      <c r="BEQ50" s="53"/>
      <c r="BER50" s="53"/>
      <c r="BES50" s="53"/>
      <c r="BET50" s="53"/>
      <c r="BEU50" s="53"/>
      <c r="BEV50" s="53"/>
      <c r="BEW50" s="53"/>
      <c r="BEX50" s="53"/>
      <c r="BEY50" s="53"/>
      <c r="BEZ50" s="53"/>
      <c r="BFA50" s="53"/>
      <c r="BFB50" s="53"/>
      <c r="BFC50" s="53"/>
      <c r="BFD50" s="53"/>
      <c r="BFE50" s="53"/>
      <c r="BFF50" s="53"/>
      <c r="BFG50" s="53"/>
      <c r="BFH50" s="53"/>
      <c r="BFI50" s="53"/>
      <c r="BFJ50" s="53"/>
      <c r="BFK50" s="53"/>
      <c r="BFL50" s="53"/>
      <c r="BFM50" s="53"/>
      <c r="BFN50" s="53"/>
      <c r="BFO50" s="53"/>
      <c r="BFP50" s="53"/>
      <c r="BFQ50" s="53"/>
      <c r="BFR50" s="53"/>
      <c r="BFS50" s="53"/>
      <c r="BFT50" s="53"/>
      <c r="BFU50" s="53"/>
      <c r="BFV50" s="53"/>
      <c r="BFW50" s="53"/>
      <c r="BFX50" s="53"/>
      <c r="BFY50" s="53"/>
      <c r="BFZ50" s="53"/>
      <c r="BGA50" s="53"/>
      <c r="BGB50" s="53"/>
      <c r="BGC50" s="53"/>
      <c r="BGD50" s="53"/>
      <c r="BGE50" s="53"/>
      <c r="BGF50" s="53"/>
      <c r="BGG50" s="53"/>
      <c r="BGH50" s="53"/>
      <c r="BGI50" s="53"/>
      <c r="BGJ50" s="53"/>
      <c r="BGK50" s="53"/>
      <c r="BGL50" s="53"/>
      <c r="BGM50" s="53"/>
      <c r="BGN50" s="53"/>
      <c r="BGO50" s="53"/>
      <c r="BGP50" s="53"/>
      <c r="BGQ50" s="53"/>
      <c r="BGR50" s="53"/>
      <c r="BGS50" s="53"/>
      <c r="BGT50" s="53"/>
      <c r="BGU50" s="53"/>
      <c r="BGV50" s="53"/>
      <c r="BGW50" s="53"/>
      <c r="BGX50" s="53"/>
      <c r="BGY50" s="53"/>
      <c r="BGZ50" s="53"/>
      <c r="BHA50" s="53"/>
      <c r="BHB50" s="53"/>
      <c r="BHC50" s="53"/>
      <c r="BHD50" s="53"/>
      <c r="BHE50" s="53"/>
      <c r="BHF50" s="53"/>
      <c r="BHG50" s="53"/>
      <c r="BHH50" s="53"/>
      <c r="BHI50" s="53"/>
      <c r="BHJ50" s="53"/>
      <c r="BHK50" s="53"/>
      <c r="BHL50" s="53"/>
      <c r="BHM50" s="53"/>
      <c r="BHN50" s="53"/>
      <c r="BHO50" s="53"/>
      <c r="BHP50" s="53"/>
      <c r="BHQ50" s="53"/>
      <c r="BHR50" s="53"/>
      <c r="BHS50" s="53"/>
      <c r="BHT50" s="53"/>
      <c r="BHU50" s="53"/>
      <c r="BHV50" s="53"/>
      <c r="BHW50" s="53"/>
      <c r="BHX50" s="53"/>
      <c r="BHY50" s="53"/>
      <c r="BHZ50" s="53"/>
      <c r="BIA50" s="53"/>
      <c r="BIB50" s="53"/>
      <c r="BIC50" s="53"/>
      <c r="BID50" s="53"/>
      <c r="BIE50" s="53"/>
      <c r="BIF50" s="53"/>
      <c r="BIG50" s="53"/>
      <c r="BIH50" s="53"/>
      <c r="BII50" s="53"/>
      <c r="BIJ50" s="53"/>
      <c r="BIK50" s="53"/>
      <c r="BIL50" s="53"/>
      <c r="BIM50" s="53"/>
      <c r="BIN50" s="53"/>
      <c r="BIO50" s="53"/>
      <c r="BIP50" s="53"/>
      <c r="BIQ50" s="53"/>
      <c r="BIR50" s="53"/>
      <c r="BIS50" s="53"/>
      <c r="BIT50" s="53"/>
      <c r="BIU50" s="53"/>
      <c r="BIV50" s="53"/>
      <c r="BIW50" s="53"/>
      <c r="BIX50" s="53"/>
      <c r="BIY50" s="53"/>
      <c r="BIZ50" s="53"/>
      <c r="BJA50" s="53"/>
      <c r="BJB50" s="53"/>
      <c r="BJC50" s="53"/>
      <c r="BJD50" s="53"/>
      <c r="BJE50" s="53"/>
      <c r="BJF50" s="53"/>
      <c r="BJG50" s="53"/>
      <c r="BJH50" s="53"/>
      <c r="BJI50" s="53"/>
      <c r="BJJ50" s="53"/>
      <c r="BJK50" s="53"/>
      <c r="BJL50" s="53"/>
      <c r="BJM50" s="53"/>
      <c r="BJN50" s="53"/>
      <c r="BJO50" s="53"/>
      <c r="BJP50" s="53"/>
      <c r="BJQ50" s="53"/>
      <c r="BJR50" s="53"/>
      <c r="BJS50" s="53"/>
      <c r="BJT50" s="53"/>
      <c r="BJU50" s="53"/>
      <c r="BJV50" s="53"/>
      <c r="BJW50" s="53"/>
      <c r="BJX50" s="53"/>
      <c r="BJY50" s="53"/>
      <c r="BJZ50" s="53"/>
      <c r="BKA50" s="53"/>
      <c r="BKB50" s="53"/>
      <c r="BKC50" s="53"/>
      <c r="BKD50" s="53"/>
      <c r="BKE50" s="53"/>
      <c r="BKF50" s="53"/>
      <c r="BKG50" s="53"/>
      <c r="BKH50" s="53"/>
      <c r="BKI50" s="53"/>
      <c r="BKJ50" s="53"/>
      <c r="BKK50" s="53"/>
      <c r="BKL50" s="53"/>
      <c r="BKM50" s="53"/>
      <c r="BKN50" s="53"/>
      <c r="BKO50" s="53"/>
      <c r="BKP50" s="53"/>
      <c r="BKQ50" s="53"/>
      <c r="BKR50" s="53"/>
      <c r="BKS50" s="53"/>
      <c r="BKT50" s="53"/>
      <c r="BKU50" s="53"/>
      <c r="BKV50" s="53"/>
      <c r="BKW50" s="53"/>
      <c r="BKX50" s="53"/>
      <c r="BKY50" s="53"/>
      <c r="BKZ50" s="53"/>
      <c r="BLA50" s="53"/>
      <c r="BLB50" s="53"/>
      <c r="BLC50" s="53"/>
      <c r="BLD50" s="53"/>
      <c r="BLE50" s="53"/>
      <c r="BLF50" s="53"/>
      <c r="BLG50" s="53"/>
      <c r="BLH50" s="53"/>
      <c r="BLI50" s="53"/>
      <c r="BLJ50" s="53"/>
      <c r="BLK50" s="53"/>
      <c r="BLL50" s="53"/>
      <c r="BLM50" s="53"/>
      <c r="BLN50" s="53"/>
      <c r="BLO50" s="53"/>
      <c r="BLP50" s="53"/>
      <c r="BLQ50" s="53"/>
      <c r="BLR50" s="53"/>
      <c r="BLS50" s="53"/>
      <c r="BLT50" s="53"/>
      <c r="BLU50" s="53"/>
      <c r="BLV50" s="53"/>
      <c r="BLW50" s="53"/>
      <c r="BLX50" s="53"/>
      <c r="BLY50" s="53"/>
      <c r="BLZ50" s="53"/>
      <c r="BMA50" s="53"/>
      <c r="BMB50" s="53"/>
      <c r="BMC50" s="53"/>
      <c r="BMD50" s="53"/>
      <c r="BME50" s="53"/>
      <c r="BMF50" s="53"/>
      <c r="BMG50" s="53"/>
      <c r="BMH50" s="53"/>
      <c r="BMI50" s="53"/>
      <c r="BMJ50" s="53"/>
      <c r="BMK50" s="53"/>
      <c r="BML50" s="53"/>
      <c r="BMM50" s="53"/>
      <c r="BMN50" s="53"/>
      <c r="BMO50" s="53"/>
      <c r="BMP50" s="53"/>
      <c r="BMQ50" s="53"/>
      <c r="BMR50" s="53"/>
      <c r="BMS50" s="53"/>
      <c r="BMT50" s="53"/>
      <c r="BMU50" s="53"/>
      <c r="BMV50" s="53"/>
      <c r="BMW50" s="53"/>
      <c r="BMX50" s="53"/>
      <c r="BMY50" s="53"/>
      <c r="BMZ50" s="53"/>
      <c r="BNA50" s="53"/>
      <c r="BNB50" s="53"/>
      <c r="BNC50" s="53"/>
      <c r="BND50" s="53"/>
      <c r="BNE50" s="53"/>
      <c r="BNF50" s="53"/>
      <c r="BNG50" s="53"/>
      <c r="BNH50" s="53"/>
      <c r="BNI50" s="53"/>
      <c r="BNJ50" s="53"/>
      <c r="BNK50" s="53"/>
      <c r="BNL50" s="53"/>
      <c r="BNM50" s="53"/>
      <c r="BNN50" s="53"/>
      <c r="BNO50" s="53"/>
      <c r="BNP50" s="53"/>
      <c r="BNQ50" s="53"/>
      <c r="BNR50" s="53"/>
      <c r="BNS50" s="53"/>
      <c r="BNT50" s="53"/>
      <c r="BNU50" s="53"/>
      <c r="BNV50" s="53"/>
      <c r="BNW50" s="53"/>
      <c r="BNX50" s="53"/>
      <c r="BNY50" s="53"/>
      <c r="BNZ50" s="53"/>
      <c r="BOA50" s="53"/>
      <c r="BOB50" s="53"/>
      <c r="BOC50" s="53"/>
      <c r="BOD50" s="53"/>
      <c r="BOE50" s="53"/>
      <c r="BOF50" s="53"/>
      <c r="BOG50" s="53"/>
      <c r="BOH50" s="53"/>
      <c r="BOI50" s="53"/>
      <c r="BOJ50" s="53"/>
      <c r="BOK50" s="53"/>
      <c r="BOL50" s="53"/>
      <c r="BOM50" s="53"/>
      <c r="BON50" s="53"/>
      <c r="BOO50" s="53"/>
      <c r="BOP50" s="53"/>
      <c r="BOQ50" s="53"/>
      <c r="BOR50" s="53"/>
      <c r="BOS50" s="53"/>
      <c r="BOT50" s="53"/>
      <c r="BOU50" s="53"/>
      <c r="BOV50" s="53"/>
      <c r="BOW50" s="53"/>
      <c r="BOX50" s="53"/>
      <c r="BOY50" s="53"/>
      <c r="BOZ50" s="53"/>
      <c r="BPA50" s="53"/>
      <c r="BPB50" s="53"/>
      <c r="BPC50" s="53"/>
      <c r="BPD50" s="53"/>
      <c r="BPE50" s="53"/>
      <c r="BPF50" s="53"/>
      <c r="BPG50" s="53"/>
      <c r="BPH50" s="53"/>
      <c r="BPI50" s="53"/>
      <c r="BPJ50" s="53"/>
      <c r="BPK50" s="53"/>
      <c r="BPL50" s="53"/>
      <c r="BPM50" s="53"/>
      <c r="BPN50" s="53"/>
      <c r="BPO50" s="53"/>
      <c r="BPP50" s="53"/>
      <c r="BPQ50" s="53"/>
      <c r="BPR50" s="53"/>
      <c r="BPS50" s="53"/>
      <c r="BPT50" s="53"/>
      <c r="BPU50" s="53"/>
      <c r="BPV50" s="53"/>
      <c r="BPW50" s="53"/>
      <c r="BPX50" s="53"/>
      <c r="BPY50" s="53"/>
      <c r="BPZ50" s="53"/>
      <c r="BQA50" s="53"/>
      <c r="BQB50" s="53"/>
      <c r="BQC50" s="53"/>
      <c r="BQD50" s="53"/>
      <c r="BQE50" s="53"/>
      <c r="BQF50" s="53"/>
      <c r="BQG50" s="53"/>
      <c r="BQH50" s="53"/>
      <c r="BQI50" s="53"/>
      <c r="BQJ50" s="53"/>
      <c r="BQK50" s="53"/>
      <c r="BQL50" s="53"/>
      <c r="BQM50" s="53"/>
      <c r="BQN50" s="53"/>
      <c r="BQO50" s="53"/>
      <c r="BQP50" s="53"/>
      <c r="BQQ50" s="53"/>
      <c r="BQR50" s="53"/>
      <c r="BQS50" s="53"/>
      <c r="BQT50" s="53"/>
      <c r="BQU50" s="53"/>
      <c r="BQV50" s="53"/>
      <c r="BQW50" s="53"/>
      <c r="BQX50" s="53"/>
      <c r="BQY50" s="53"/>
      <c r="BQZ50" s="53"/>
      <c r="BRA50" s="53"/>
      <c r="BRB50" s="53"/>
      <c r="BRC50" s="53"/>
      <c r="BRD50" s="53"/>
      <c r="BRE50" s="53"/>
      <c r="BRF50" s="53"/>
      <c r="BRG50" s="53"/>
      <c r="BRH50" s="53"/>
      <c r="BRI50" s="53"/>
      <c r="BRJ50" s="53"/>
      <c r="BRK50" s="53"/>
      <c r="BRL50" s="53"/>
      <c r="BRM50" s="53"/>
      <c r="BRN50" s="53"/>
      <c r="BRO50" s="53"/>
      <c r="BRP50" s="53"/>
      <c r="BRQ50" s="53"/>
      <c r="BRR50" s="53"/>
      <c r="BRS50" s="53"/>
      <c r="BRT50" s="53"/>
      <c r="BRU50" s="53"/>
      <c r="BRV50" s="53"/>
      <c r="BRW50" s="53"/>
      <c r="BRX50" s="53"/>
      <c r="BRY50" s="53"/>
      <c r="BRZ50" s="53"/>
      <c r="BSA50" s="53"/>
      <c r="BSB50" s="53"/>
      <c r="BSC50" s="53"/>
      <c r="BSD50" s="53"/>
      <c r="BSE50" s="53"/>
      <c r="BSF50" s="53"/>
      <c r="BSG50" s="53"/>
      <c r="BSH50" s="53"/>
      <c r="BSI50" s="53"/>
      <c r="BSJ50" s="53"/>
      <c r="BSK50" s="53"/>
      <c r="BSL50" s="53"/>
      <c r="BSM50" s="53"/>
      <c r="BSN50" s="53"/>
      <c r="BSO50" s="53"/>
      <c r="BSP50" s="53"/>
      <c r="BSQ50" s="53"/>
      <c r="BSR50" s="53"/>
      <c r="BSS50" s="53"/>
      <c r="BST50" s="53"/>
      <c r="BSU50" s="53"/>
      <c r="BSV50" s="53"/>
      <c r="BSW50" s="53"/>
      <c r="BSX50" s="53"/>
      <c r="BSY50" s="53"/>
      <c r="BSZ50" s="53"/>
      <c r="BTA50" s="53"/>
      <c r="BTB50" s="53"/>
      <c r="BTC50" s="53"/>
      <c r="BTD50" s="53"/>
      <c r="BTE50" s="53"/>
      <c r="BTF50" s="53"/>
      <c r="BTG50" s="53"/>
      <c r="BTH50" s="53"/>
      <c r="BTI50" s="53"/>
      <c r="BTJ50" s="53"/>
      <c r="BTK50" s="53"/>
      <c r="BTL50" s="53"/>
      <c r="BTM50" s="53"/>
      <c r="BTN50" s="53"/>
      <c r="BTO50" s="53"/>
      <c r="BTP50" s="53"/>
      <c r="BTQ50" s="53"/>
      <c r="BTR50" s="53"/>
      <c r="BTS50" s="53"/>
      <c r="BTT50" s="53"/>
      <c r="BTU50" s="53"/>
      <c r="BTV50" s="53"/>
      <c r="BTW50" s="53"/>
      <c r="BTX50" s="53"/>
      <c r="BTY50" s="53"/>
      <c r="BTZ50" s="53"/>
      <c r="BUA50" s="53"/>
      <c r="BUB50" s="53"/>
      <c r="BUC50" s="53"/>
      <c r="BUD50" s="53"/>
      <c r="BUE50" s="53"/>
      <c r="BUF50" s="53"/>
      <c r="BUG50" s="53"/>
      <c r="BUH50" s="53"/>
      <c r="BUI50" s="53"/>
      <c r="BUJ50" s="53"/>
      <c r="BUK50" s="53"/>
      <c r="BUL50" s="53"/>
      <c r="BUM50" s="53"/>
      <c r="BUN50" s="53"/>
      <c r="BUO50" s="53"/>
      <c r="BUP50" s="53"/>
      <c r="BUQ50" s="53"/>
      <c r="BUR50" s="53"/>
      <c r="BUS50" s="53"/>
      <c r="BUT50" s="53"/>
      <c r="BUU50" s="53"/>
      <c r="BUV50" s="53"/>
      <c r="BUW50" s="53"/>
      <c r="BUX50" s="53"/>
      <c r="BUY50" s="53"/>
      <c r="BUZ50" s="53"/>
      <c r="BVA50" s="53"/>
      <c r="BVB50" s="53"/>
      <c r="BVC50" s="53"/>
      <c r="BVD50" s="53"/>
      <c r="BVE50" s="53"/>
      <c r="BVF50" s="53"/>
      <c r="BVG50" s="53"/>
      <c r="BVH50" s="53"/>
      <c r="BVI50" s="53"/>
      <c r="BVJ50" s="53"/>
      <c r="BVK50" s="53"/>
      <c r="BVL50" s="53"/>
      <c r="BVM50" s="53"/>
      <c r="BVN50" s="53"/>
      <c r="BVO50" s="53"/>
      <c r="BVP50" s="53"/>
      <c r="BVQ50" s="53"/>
      <c r="BVR50" s="53"/>
      <c r="BVS50" s="53"/>
      <c r="BVT50" s="53"/>
      <c r="BVU50" s="53"/>
      <c r="BVV50" s="53"/>
      <c r="BVW50" s="53"/>
      <c r="BVX50" s="53"/>
      <c r="BVY50" s="53"/>
      <c r="BVZ50" s="53"/>
      <c r="BWA50" s="53"/>
      <c r="BWB50" s="53"/>
      <c r="BWC50" s="53"/>
      <c r="BWD50" s="53"/>
      <c r="BWE50" s="53"/>
      <c r="BWF50" s="53"/>
      <c r="BWG50" s="53"/>
      <c r="BWH50" s="53"/>
      <c r="BWI50" s="53"/>
      <c r="BWJ50" s="53"/>
      <c r="BWK50" s="53"/>
      <c r="BWL50" s="53"/>
      <c r="BWM50" s="53"/>
      <c r="BWN50" s="53"/>
      <c r="BWO50" s="53"/>
      <c r="BWP50" s="53"/>
      <c r="BWQ50" s="53"/>
      <c r="BWR50" s="53"/>
      <c r="BWS50" s="53"/>
      <c r="BWT50" s="53"/>
      <c r="BWU50" s="53"/>
      <c r="BWV50" s="53"/>
      <c r="BWW50" s="53"/>
      <c r="BWX50" s="53"/>
      <c r="BWY50" s="53"/>
      <c r="BWZ50" s="53"/>
      <c r="BXA50" s="53"/>
      <c r="BXB50" s="53"/>
      <c r="BXC50" s="53"/>
      <c r="BXD50" s="53"/>
      <c r="BXE50" s="53"/>
      <c r="BXF50" s="53"/>
      <c r="BXG50" s="53"/>
      <c r="BXH50" s="53"/>
      <c r="BXI50" s="53"/>
      <c r="BXJ50" s="53"/>
      <c r="BXK50" s="53"/>
      <c r="BXL50" s="53"/>
      <c r="BXM50" s="53"/>
      <c r="BXN50" s="53"/>
      <c r="BXO50" s="53"/>
      <c r="BXP50" s="53"/>
      <c r="BXQ50" s="53"/>
      <c r="BXR50" s="53"/>
      <c r="BXS50" s="53"/>
      <c r="BXT50" s="53"/>
      <c r="BXU50" s="53"/>
      <c r="BXV50" s="53"/>
      <c r="BXW50" s="53"/>
      <c r="BXX50" s="53"/>
      <c r="BXY50" s="53"/>
      <c r="BXZ50" s="53"/>
      <c r="BYA50" s="53"/>
      <c r="BYB50" s="53"/>
      <c r="BYC50" s="53"/>
      <c r="BYD50" s="53"/>
      <c r="BYE50" s="53"/>
      <c r="BYF50" s="53"/>
      <c r="BYG50" s="53"/>
      <c r="BYH50" s="53"/>
      <c r="BYI50" s="53"/>
      <c r="BYJ50" s="53"/>
      <c r="BYK50" s="53"/>
      <c r="BYL50" s="53"/>
      <c r="BYM50" s="53"/>
      <c r="BYN50" s="53"/>
      <c r="BYO50" s="53"/>
      <c r="BYP50" s="53"/>
      <c r="BYQ50" s="53"/>
      <c r="BYR50" s="53"/>
      <c r="BYS50" s="53"/>
      <c r="BYT50" s="53"/>
      <c r="BYU50" s="53"/>
      <c r="BYV50" s="53"/>
      <c r="BYW50" s="53"/>
      <c r="BYX50" s="53"/>
      <c r="BYY50" s="53"/>
      <c r="BYZ50" s="53"/>
      <c r="BZA50" s="53"/>
      <c r="BZB50" s="53"/>
      <c r="BZC50" s="53"/>
      <c r="BZD50" s="53"/>
      <c r="BZE50" s="53"/>
      <c r="BZF50" s="53"/>
      <c r="BZG50" s="53"/>
      <c r="BZH50" s="53"/>
      <c r="BZI50" s="53"/>
      <c r="BZJ50" s="53"/>
      <c r="BZK50" s="53"/>
      <c r="BZL50" s="53"/>
      <c r="BZM50" s="53"/>
      <c r="BZN50" s="53"/>
      <c r="BZO50" s="53"/>
      <c r="BZP50" s="53"/>
      <c r="BZQ50" s="53"/>
      <c r="BZR50" s="53"/>
      <c r="BZS50" s="53"/>
      <c r="BZT50" s="53"/>
      <c r="BZU50" s="53"/>
      <c r="BZV50" s="53"/>
      <c r="BZW50" s="53"/>
      <c r="BZX50" s="53"/>
      <c r="BZY50" s="53"/>
      <c r="BZZ50" s="53"/>
      <c r="CAA50" s="53"/>
      <c r="CAB50" s="53"/>
      <c r="CAC50" s="53"/>
      <c r="CAD50" s="53"/>
      <c r="CAE50" s="53"/>
      <c r="CAF50" s="53"/>
      <c r="CAG50" s="53"/>
      <c r="CAH50" s="53"/>
      <c r="CAI50" s="53"/>
      <c r="CAJ50" s="53"/>
      <c r="CAK50" s="53"/>
      <c r="CAL50" s="53"/>
      <c r="CAM50" s="53"/>
      <c r="CAN50" s="53"/>
      <c r="CAO50" s="53"/>
      <c r="CAP50" s="53"/>
      <c r="CAQ50" s="53"/>
      <c r="CAR50" s="53"/>
      <c r="CAS50" s="53"/>
      <c r="CAT50" s="53"/>
      <c r="CAU50" s="53"/>
      <c r="CAV50" s="53"/>
      <c r="CAW50" s="53"/>
      <c r="CAX50" s="53"/>
      <c r="CAY50" s="53"/>
      <c r="CAZ50" s="53"/>
      <c r="CBA50" s="53"/>
      <c r="CBB50" s="53"/>
      <c r="CBC50" s="53"/>
      <c r="CBD50" s="53"/>
      <c r="CBE50" s="53"/>
      <c r="CBF50" s="53"/>
      <c r="CBG50" s="53"/>
      <c r="CBH50" s="53"/>
      <c r="CBI50" s="53"/>
      <c r="CBJ50" s="53"/>
      <c r="CBK50" s="53"/>
      <c r="CBL50" s="53"/>
      <c r="CBM50" s="53"/>
      <c r="CBN50" s="53"/>
      <c r="CBO50" s="53"/>
      <c r="CBP50" s="53"/>
      <c r="CBQ50" s="53"/>
      <c r="CBR50" s="53"/>
      <c r="CBS50" s="53"/>
      <c r="CBT50" s="53"/>
      <c r="CBU50" s="53"/>
      <c r="CBV50" s="53"/>
      <c r="CBW50" s="53"/>
      <c r="CBX50" s="53"/>
      <c r="CBY50" s="53"/>
      <c r="CBZ50" s="53"/>
      <c r="CCA50" s="53"/>
      <c r="CCB50" s="53"/>
      <c r="CCC50" s="53"/>
      <c r="CCD50" s="53"/>
      <c r="CCE50" s="53"/>
      <c r="CCF50" s="53"/>
      <c r="CCG50" s="53"/>
      <c r="CCH50" s="53"/>
      <c r="CCI50" s="53"/>
      <c r="CCJ50" s="53"/>
      <c r="CCK50" s="53"/>
      <c r="CCL50" s="53"/>
      <c r="CCM50" s="53"/>
      <c r="CCN50" s="53"/>
      <c r="CCO50" s="53"/>
      <c r="CCP50" s="53"/>
      <c r="CCQ50" s="53"/>
      <c r="CCR50" s="53"/>
      <c r="CCS50" s="53"/>
      <c r="CCT50" s="53"/>
      <c r="CCU50" s="53"/>
      <c r="CCV50" s="53"/>
      <c r="CCW50" s="53"/>
      <c r="CCX50" s="53"/>
      <c r="CCY50" s="53"/>
      <c r="CCZ50" s="53"/>
      <c r="CDA50" s="53"/>
      <c r="CDB50" s="53"/>
      <c r="CDC50" s="53"/>
      <c r="CDD50" s="53"/>
      <c r="CDE50" s="53"/>
      <c r="CDF50" s="53"/>
      <c r="CDG50" s="53"/>
      <c r="CDH50" s="53"/>
      <c r="CDI50" s="53"/>
      <c r="CDJ50" s="53"/>
      <c r="CDK50" s="53"/>
      <c r="CDL50" s="53"/>
      <c r="CDM50" s="53"/>
      <c r="CDN50" s="53"/>
      <c r="CDO50" s="53"/>
      <c r="CDP50" s="53"/>
      <c r="CDQ50" s="53"/>
      <c r="CDR50" s="53"/>
      <c r="CDS50" s="53"/>
      <c r="CDT50" s="53"/>
      <c r="CDU50" s="53"/>
      <c r="CDV50" s="53"/>
      <c r="CDW50" s="53"/>
      <c r="CDX50" s="53"/>
      <c r="CDY50" s="53"/>
      <c r="CDZ50" s="53"/>
      <c r="CEA50" s="53"/>
      <c r="CEB50" s="53"/>
      <c r="CEC50" s="53"/>
      <c r="CED50" s="53"/>
      <c r="CEE50" s="53"/>
      <c r="CEF50" s="53"/>
      <c r="CEG50" s="53"/>
      <c r="CEH50" s="53"/>
      <c r="CEI50" s="53"/>
      <c r="CEJ50" s="53"/>
      <c r="CEK50" s="53"/>
      <c r="CEL50" s="53"/>
      <c r="CEM50" s="53"/>
      <c r="CEN50" s="53"/>
      <c r="CEO50" s="53"/>
      <c r="CEP50" s="53"/>
      <c r="CEQ50" s="53"/>
      <c r="CER50" s="53"/>
      <c r="CES50" s="53"/>
      <c r="CET50" s="53"/>
      <c r="CEU50" s="53"/>
      <c r="CEV50" s="53"/>
      <c r="CEW50" s="53"/>
      <c r="CEX50" s="53"/>
      <c r="CEY50" s="53"/>
      <c r="CEZ50" s="53"/>
      <c r="CFA50" s="53"/>
      <c r="CFB50" s="53"/>
      <c r="CFC50" s="53"/>
      <c r="CFD50" s="53"/>
      <c r="CFE50" s="53"/>
      <c r="CFF50" s="53"/>
      <c r="CFG50" s="53"/>
      <c r="CFH50" s="53"/>
      <c r="CFI50" s="53"/>
      <c r="CFJ50" s="53"/>
      <c r="CFK50" s="53"/>
      <c r="CFL50" s="53"/>
      <c r="CFM50" s="53"/>
      <c r="CFN50" s="53"/>
      <c r="CFO50" s="53"/>
      <c r="CFP50" s="53"/>
      <c r="CFQ50" s="53"/>
      <c r="CFR50" s="53"/>
      <c r="CFS50" s="53"/>
      <c r="CFT50" s="53"/>
      <c r="CFU50" s="53"/>
      <c r="CFV50" s="53"/>
      <c r="CFW50" s="53"/>
      <c r="CFX50" s="53"/>
      <c r="CFY50" s="53"/>
      <c r="CFZ50" s="53"/>
      <c r="CGA50" s="53"/>
      <c r="CGB50" s="53"/>
      <c r="CGC50" s="53"/>
      <c r="CGD50" s="53"/>
      <c r="CGE50" s="53"/>
      <c r="CGF50" s="53"/>
      <c r="CGG50" s="53"/>
      <c r="CGH50" s="53"/>
      <c r="CGI50" s="53"/>
      <c r="CGJ50" s="53"/>
      <c r="CGK50" s="53"/>
      <c r="CGL50" s="53"/>
      <c r="CGM50" s="53"/>
      <c r="CGN50" s="53"/>
      <c r="CGO50" s="53"/>
      <c r="CGP50" s="53"/>
      <c r="CGQ50" s="53"/>
      <c r="CGR50" s="53"/>
      <c r="CGS50" s="53"/>
      <c r="CGT50" s="53"/>
      <c r="CGU50" s="53"/>
      <c r="CGV50" s="53"/>
      <c r="CGW50" s="53"/>
      <c r="CGX50" s="53"/>
      <c r="CGY50" s="53"/>
      <c r="CGZ50" s="53"/>
      <c r="CHA50" s="53"/>
      <c r="CHB50" s="53"/>
      <c r="CHC50" s="53"/>
      <c r="CHD50" s="53"/>
      <c r="CHE50" s="53"/>
      <c r="CHF50" s="53"/>
      <c r="CHG50" s="53"/>
      <c r="CHH50" s="53"/>
      <c r="CHI50" s="53"/>
      <c r="CHJ50" s="53"/>
      <c r="CHK50" s="53"/>
      <c r="CHL50" s="53"/>
      <c r="CHM50" s="53"/>
      <c r="CHN50" s="53"/>
      <c r="CHO50" s="53"/>
      <c r="CHP50" s="53"/>
      <c r="CHQ50" s="53"/>
      <c r="CHR50" s="53"/>
      <c r="CHS50" s="53"/>
      <c r="CHT50" s="53"/>
      <c r="CHU50" s="53"/>
      <c r="CHV50" s="53"/>
      <c r="CHW50" s="53"/>
      <c r="CHX50" s="53"/>
      <c r="CHY50" s="53"/>
      <c r="CHZ50" s="53"/>
      <c r="CIA50" s="53"/>
      <c r="CIB50" s="53"/>
      <c r="CIC50" s="53"/>
      <c r="CID50" s="53"/>
      <c r="CIE50" s="53"/>
      <c r="CIF50" s="53"/>
      <c r="CIG50" s="53"/>
      <c r="CIH50" s="53"/>
      <c r="CII50" s="53"/>
      <c r="CIJ50" s="53"/>
      <c r="CIK50" s="53"/>
      <c r="CIL50" s="53"/>
      <c r="CIM50" s="53"/>
      <c r="CIN50" s="53"/>
      <c r="CIO50" s="53"/>
      <c r="CIP50" s="53"/>
      <c r="CIQ50" s="53"/>
      <c r="CIR50" s="53"/>
      <c r="CIS50" s="53"/>
      <c r="CIT50" s="53"/>
      <c r="CIU50" s="53"/>
      <c r="CIV50" s="53"/>
      <c r="CIW50" s="53"/>
      <c r="CIX50" s="53"/>
      <c r="CIY50" s="53"/>
      <c r="CIZ50" s="53"/>
      <c r="CJA50" s="53"/>
      <c r="CJB50" s="53"/>
      <c r="CJC50" s="53"/>
      <c r="CJD50" s="53"/>
      <c r="CJE50" s="53"/>
      <c r="CJF50" s="53"/>
      <c r="CJG50" s="53"/>
      <c r="CJH50" s="53"/>
      <c r="CJI50" s="53"/>
      <c r="CJJ50" s="53"/>
      <c r="CJK50" s="53"/>
      <c r="CJL50" s="53"/>
      <c r="CJM50" s="53"/>
      <c r="CJN50" s="53"/>
      <c r="CJO50" s="53"/>
      <c r="CJP50" s="53"/>
      <c r="CJQ50" s="53"/>
      <c r="CJR50" s="53"/>
      <c r="CJS50" s="53"/>
      <c r="CJT50" s="53"/>
      <c r="CJU50" s="53"/>
      <c r="CJV50" s="53"/>
      <c r="CJW50" s="53"/>
      <c r="CJX50" s="53"/>
      <c r="CJY50" s="53"/>
      <c r="CJZ50" s="53"/>
      <c r="CKA50" s="53"/>
      <c r="CKB50" s="53"/>
      <c r="CKC50" s="53"/>
      <c r="CKD50" s="53"/>
      <c r="CKE50" s="53"/>
      <c r="CKF50" s="53"/>
      <c r="CKG50" s="53"/>
      <c r="CKH50" s="53"/>
      <c r="CKI50" s="53"/>
      <c r="CKJ50" s="53"/>
      <c r="CKK50" s="53"/>
      <c r="CKL50" s="53"/>
      <c r="CKM50" s="53"/>
      <c r="CKN50" s="53"/>
      <c r="CKO50" s="53"/>
      <c r="CKP50" s="53"/>
      <c r="CKQ50" s="53"/>
      <c r="CKR50" s="53"/>
      <c r="CKS50" s="53"/>
      <c r="CKT50" s="53"/>
      <c r="CKU50" s="53"/>
      <c r="CKV50" s="53"/>
      <c r="CKW50" s="53"/>
      <c r="CKX50" s="53"/>
      <c r="CKY50" s="53"/>
      <c r="CKZ50" s="53"/>
      <c r="CLA50" s="53"/>
      <c r="CLB50" s="53"/>
      <c r="CLC50" s="53"/>
      <c r="CLD50" s="53"/>
      <c r="CLE50" s="53"/>
      <c r="CLF50" s="53"/>
      <c r="CLG50" s="53"/>
      <c r="CLH50" s="53"/>
      <c r="CLI50" s="53"/>
      <c r="CLJ50" s="53"/>
      <c r="CLK50" s="53"/>
      <c r="CLL50" s="53"/>
      <c r="CLM50" s="53"/>
      <c r="CLN50" s="53"/>
      <c r="CLO50" s="53"/>
      <c r="CLP50" s="53"/>
      <c r="CLQ50" s="53"/>
      <c r="CLR50" s="53"/>
      <c r="CLS50" s="53"/>
      <c r="CLT50" s="53"/>
      <c r="CLU50" s="53"/>
      <c r="CLV50" s="53"/>
      <c r="CLW50" s="53"/>
      <c r="CLX50" s="53"/>
      <c r="CLY50" s="53"/>
      <c r="CLZ50" s="53"/>
      <c r="CMA50" s="53"/>
      <c r="CMB50" s="53"/>
      <c r="CMC50" s="53"/>
      <c r="CMD50" s="53"/>
      <c r="CME50" s="53"/>
      <c r="CMF50" s="53"/>
      <c r="CMG50" s="53"/>
      <c r="CMH50" s="53"/>
      <c r="CMI50" s="53"/>
      <c r="CMJ50" s="53"/>
      <c r="CMK50" s="53"/>
      <c r="CML50" s="53"/>
      <c r="CMM50" s="53"/>
      <c r="CMN50" s="53"/>
      <c r="CMO50" s="53"/>
      <c r="CMP50" s="53"/>
      <c r="CMQ50" s="53"/>
      <c r="CMR50" s="53"/>
      <c r="CMS50" s="53"/>
      <c r="CMT50" s="53"/>
      <c r="CMU50" s="53"/>
      <c r="CMV50" s="53"/>
      <c r="CMW50" s="53"/>
      <c r="CMX50" s="53"/>
      <c r="CMY50" s="53"/>
      <c r="CMZ50" s="53"/>
      <c r="CNA50" s="53"/>
      <c r="CNB50" s="53"/>
      <c r="CNC50" s="53"/>
      <c r="CND50" s="53"/>
      <c r="CNE50" s="53"/>
      <c r="CNF50" s="53"/>
      <c r="CNG50" s="53"/>
      <c r="CNH50" s="53"/>
      <c r="CNI50" s="53"/>
      <c r="CNJ50" s="53"/>
      <c r="CNK50" s="53"/>
      <c r="CNL50" s="53"/>
      <c r="CNM50" s="53"/>
      <c r="CNN50" s="53"/>
      <c r="CNO50" s="53"/>
      <c r="CNP50" s="53"/>
      <c r="CNQ50" s="53"/>
      <c r="CNR50" s="53"/>
      <c r="CNS50" s="53"/>
      <c r="CNT50" s="53"/>
      <c r="CNU50" s="53"/>
      <c r="CNV50" s="53"/>
      <c r="CNW50" s="53"/>
      <c r="CNX50" s="53"/>
      <c r="CNY50" s="53"/>
      <c r="CNZ50" s="53"/>
      <c r="COA50" s="53"/>
      <c r="COB50" s="53"/>
      <c r="COC50" s="53"/>
      <c r="COD50" s="53"/>
      <c r="COE50" s="53"/>
      <c r="COF50" s="53"/>
      <c r="COG50" s="53"/>
      <c r="COH50" s="53"/>
      <c r="COI50" s="53"/>
      <c r="COJ50" s="53"/>
      <c r="COK50" s="53"/>
      <c r="COL50" s="53"/>
      <c r="COM50" s="53"/>
      <c r="CON50" s="53"/>
      <c r="COO50" s="53"/>
      <c r="COP50" s="53"/>
      <c r="COQ50" s="53"/>
      <c r="COR50" s="53"/>
      <c r="COS50" s="53"/>
      <c r="COT50" s="53"/>
      <c r="COU50" s="53"/>
      <c r="COV50" s="53"/>
      <c r="COW50" s="53"/>
      <c r="COX50" s="53"/>
      <c r="COY50" s="53"/>
      <c r="COZ50" s="53"/>
      <c r="CPA50" s="53"/>
      <c r="CPB50" s="53"/>
      <c r="CPC50" s="53"/>
      <c r="CPD50" s="53"/>
      <c r="CPE50" s="53"/>
      <c r="CPF50" s="53"/>
      <c r="CPG50" s="53"/>
      <c r="CPH50" s="53"/>
      <c r="CPI50" s="53"/>
      <c r="CPJ50" s="53"/>
      <c r="CPK50" s="53"/>
      <c r="CPL50" s="53"/>
      <c r="CPM50" s="53"/>
      <c r="CPN50" s="53"/>
      <c r="CPO50" s="53"/>
      <c r="CPP50" s="53"/>
      <c r="CPQ50" s="53"/>
      <c r="CPR50" s="53"/>
      <c r="CPS50" s="53"/>
      <c r="CPT50" s="53"/>
      <c r="CPU50" s="53"/>
      <c r="CPV50" s="53"/>
      <c r="CPW50" s="53"/>
      <c r="CPX50" s="53"/>
      <c r="CPY50" s="53"/>
      <c r="CPZ50" s="53"/>
      <c r="CQA50" s="53"/>
      <c r="CQB50" s="53"/>
      <c r="CQC50" s="53"/>
      <c r="CQD50" s="53"/>
      <c r="CQE50" s="53"/>
      <c r="CQF50" s="53"/>
      <c r="CQG50" s="53"/>
      <c r="CQH50" s="53"/>
      <c r="CQI50" s="53"/>
      <c r="CQJ50" s="53"/>
      <c r="CQK50" s="53"/>
      <c r="CQL50" s="53"/>
      <c r="CQM50" s="53"/>
      <c r="CQN50" s="53"/>
      <c r="CQO50" s="53"/>
      <c r="CQP50" s="53"/>
      <c r="CQQ50" s="53"/>
      <c r="CQR50" s="53"/>
      <c r="CQS50" s="53"/>
      <c r="CQT50" s="53"/>
      <c r="CQU50" s="53"/>
      <c r="CQV50" s="53"/>
      <c r="CQW50" s="53"/>
      <c r="CQX50" s="53"/>
      <c r="CQY50" s="53"/>
      <c r="CQZ50" s="53"/>
      <c r="CRA50" s="53"/>
      <c r="CRB50" s="53"/>
      <c r="CRC50" s="53"/>
      <c r="CRD50" s="53"/>
      <c r="CRE50" s="53"/>
      <c r="CRF50" s="53"/>
      <c r="CRG50" s="53"/>
      <c r="CRH50" s="53"/>
      <c r="CRI50" s="53"/>
      <c r="CRJ50" s="53"/>
      <c r="CRK50" s="53"/>
      <c r="CRL50" s="53"/>
      <c r="CRM50" s="53"/>
      <c r="CRN50" s="53"/>
      <c r="CRO50" s="53"/>
      <c r="CRP50" s="53"/>
      <c r="CRQ50" s="53"/>
      <c r="CRR50" s="53"/>
      <c r="CRS50" s="53"/>
      <c r="CRT50" s="53"/>
      <c r="CRU50" s="53"/>
      <c r="CRV50" s="53"/>
      <c r="CRW50" s="53"/>
      <c r="CRX50" s="53"/>
      <c r="CRY50" s="53"/>
      <c r="CRZ50" s="53"/>
      <c r="CSA50" s="53"/>
      <c r="CSB50" s="53"/>
      <c r="CSC50" s="53"/>
      <c r="CSD50" s="53"/>
      <c r="CSE50" s="53"/>
      <c r="CSF50" s="53"/>
      <c r="CSG50" s="53"/>
      <c r="CSH50" s="53"/>
      <c r="CSI50" s="53"/>
      <c r="CSJ50" s="53"/>
      <c r="CSK50" s="53"/>
      <c r="CSL50" s="53"/>
      <c r="CSM50" s="53"/>
      <c r="CSN50" s="53"/>
      <c r="CSO50" s="53"/>
      <c r="CSP50" s="53"/>
      <c r="CSQ50" s="53"/>
      <c r="CSR50" s="53"/>
      <c r="CSS50" s="53"/>
      <c r="CST50" s="53"/>
      <c r="CSU50" s="53"/>
      <c r="CSV50" s="53"/>
      <c r="CSW50" s="53"/>
      <c r="CSX50" s="53"/>
      <c r="CSY50" s="53"/>
      <c r="CSZ50" s="53"/>
      <c r="CTA50" s="53"/>
      <c r="CTB50" s="53"/>
      <c r="CTC50" s="53"/>
      <c r="CTD50" s="53"/>
      <c r="CTE50" s="53"/>
      <c r="CTF50" s="53"/>
      <c r="CTG50" s="53"/>
      <c r="CTH50" s="53"/>
      <c r="CTI50" s="53"/>
      <c r="CTJ50" s="53"/>
      <c r="CTK50" s="53"/>
      <c r="CTL50" s="53"/>
      <c r="CTM50" s="53"/>
      <c r="CTN50" s="53"/>
      <c r="CTO50" s="53"/>
      <c r="CTP50" s="53"/>
      <c r="CTQ50" s="53"/>
      <c r="CTR50" s="53"/>
      <c r="CTS50" s="53"/>
      <c r="CTT50" s="53"/>
      <c r="CTU50" s="53"/>
      <c r="CTV50" s="53"/>
      <c r="CTW50" s="53"/>
      <c r="CTX50" s="53"/>
      <c r="CTY50" s="53"/>
      <c r="CTZ50" s="53"/>
      <c r="CUA50" s="53"/>
      <c r="CUB50" s="53"/>
      <c r="CUC50" s="53"/>
      <c r="CUD50" s="53"/>
      <c r="CUE50" s="53"/>
      <c r="CUF50" s="53"/>
      <c r="CUG50" s="53"/>
      <c r="CUH50" s="53"/>
      <c r="CUI50" s="53"/>
      <c r="CUJ50" s="53"/>
      <c r="CUK50" s="53"/>
      <c r="CUL50" s="53"/>
      <c r="CUM50" s="53"/>
      <c r="CUN50" s="53"/>
      <c r="CUO50" s="53"/>
      <c r="CUP50" s="53"/>
      <c r="CUQ50" s="53"/>
      <c r="CUR50" s="53"/>
      <c r="CUS50" s="53"/>
      <c r="CUT50" s="53"/>
      <c r="CUU50" s="53"/>
      <c r="CUV50" s="53"/>
      <c r="CUW50" s="53"/>
      <c r="CUX50" s="53"/>
      <c r="CUY50" s="53"/>
      <c r="CUZ50" s="53"/>
      <c r="CVA50" s="53"/>
      <c r="CVB50" s="53"/>
      <c r="CVC50" s="53"/>
      <c r="CVD50" s="53"/>
      <c r="CVE50" s="53"/>
      <c r="CVF50" s="53"/>
      <c r="CVG50" s="53"/>
      <c r="CVH50" s="53"/>
      <c r="CVI50" s="53"/>
      <c r="CVJ50" s="53"/>
      <c r="CVK50" s="53"/>
      <c r="CVL50" s="53"/>
      <c r="CVM50" s="53"/>
      <c r="CVN50" s="53"/>
      <c r="CVO50" s="53"/>
      <c r="CVP50" s="53"/>
      <c r="CVQ50" s="53"/>
      <c r="CVR50" s="53"/>
      <c r="CVS50" s="53"/>
      <c r="CVT50" s="53"/>
      <c r="CVU50" s="53"/>
      <c r="CVV50" s="53"/>
      <c r="CVW50" s="53"/>
      <c r="CVX50" s="53"/>
      <c r="CVY50" s="53"/>
      <c r="CVZ50" s="53"/>
      <c r="CWA50" s="53"/>
      <c r="CWB50" s="53"/>
      <c r="CWC50" s="53"/>
      <c r="CWD50" s="53"/>
      <c r="CWE50" s="53"/>
      <c r="CWF50" s="53"/>
      <c r="CWG50" s="53"/>
      <c r="CWH50" s="53"/>
      <c r="CWI50" s="53"/>
      <c r="CWJ50" s="53"/>
      <c r="CWK50" s="53"/>
      <c r="CWL50" s="53"/>
      <c r="CWM50" s="53"/>
      <c r="CWN50" s="53"/>
      <c r="CWO50" s="53"/>
      <c r="CWP50" s="53"/>
      <c r="CWQ50" s="53"/>
      <c r="CWR50" s="53"/>
      <c r="CWS50" s="53"/>
      <c r="CWT50" s="53"/>
      <c r="CWU50" s="53"/>
      <c r="CWV50" s="53"/>
      <c r="CWW50" s="53"/>
      <c r="CWX50" s="53"/>
      <c r="CWY50" s="53"/>
      <c r="CWZ50" s="53"/>
      <c r="CXA50" s="53"/>
      <c r="CXB50" s="53"/>
      <c r="CXC50" s="53"/>
      <c r="CXD50" s="53"/>
      <c r="CXE50" s="53"/>
      <c r="CXF50" s="53"/>
      <c r="CXG50" s="53"/>
      <c r="CXH50" s="53"/>
      <c r="CXI50" s="53"/>
      <c r="CXJ50" s="53"/>
      <c r="CXK50" s="53"/>
      <c r="CXL50" s="53"/>
      <c r="CXM50" s="53"/>
      <c r="CXN50" s="53"/>
      <c r="CXO50" s="53"/>
      <c r="CXP50" s="53"/>
      <c r="CXQ50" s="53"/>
      <c r="CXR50" s="53"/>
      <c r="CXS50" s="53"/>
      <c r="CXT50" s="53"/>
      <c r="CXU50" s="53"/>
      <c r="CXV50" s="53"/>
      <c r="CXW50" s="53"/>
      <c r="CXX50" s="53"/>
      <c r="CXY50" s="53"/>
      <c r="CXZ50" s="53"/>
      <c r="CYA50" s="53"/>
      <c r="CYB50" s="53"/>
      <c r="CYC50" s="53"/>
      <c r="CYD50" s="53"/>
      <c r="CYE50" s="53"/>
      <c r="CYF50" s="53"/>
      <c r="CYG50" s="53"/>
      <c r="CYH50" s="53"/>
      <c r="CYI50" s="53"/>
      <c r="CYJ50" s="53"/>
      <c r="CYK50" s="53"/>
      <c r="CYL50" s="53"/>
      <c r="CYM50" s="53"/>
      <c r="CYN50" s="53"/>
      <c r="CYO50" s="53"/>
      <c r="CYP50" s="53"/>
      <c r="CYQ50" s="53"/>
      <c r="CYR50" s="53"/>
      <c r="CYS50" s="53"/>
      <c r="CYT50" s="53"/>
      <c r="CYU50" s="53"/>
      <c r="CYV50" s="53"/>
      <c r="CYW50" s="53"/>
      <c r="CYX50" s="53"/>
      <c r="CYY50" s="53"/>
      <c r="CYZ50" s="53"/>
      <c r="CZA50" s="53"/>
      <c r="CZB50" s="53"/>
      <c r="CZC50" s="53"/>
      <c r="CZD50" s="53"/>
      <c r="CZE50" s="53"/>
      <c r="CZF50" s="53"/>
      <c r="CZG50" s="53"/>
      <c r="CZH50" s="53"/>
      <c r="CZI50" s="53"/>
      <c r="CZJ50" s="53"/>
      <c r="CZK50" s="53"/>
      <c r="CZL50" s="53"/>
      <c r="CZM50" s="53"/>
      <c r="CZN50" s="53"/>
      <c r="CZO50" s="53"/>
      <c r="CZP50" s="53"/>
      <c r="CZQ50" s="53"/>
      <c r="CZR50" s="53"/>
      <c r="CZS50" s="53"/>
      <c r="CZT50" s="53"/>
      <c r="CZU50" s="53"/>
      <c r="CZV50" s="53"/>
      <c r="CZW50" s="53"/>
      <c r="CZX50" s="53"/>
      <c r="CZY50" s="53"/>
      <c r="CZZ50" s="53"/>
      <c r="DAA50" s="53"/>
      <c r="DAB50" s="53"/>
      <c r="DAC50" s="53"/>
      <c r="DAD50" s="53"/>
      <c r="DAE50" s="53"/>
      <c r="DAF50" s="53"/>
      <c r="DAG50" s="53"/>
      <c r="DAH50" s="53"/>
      <c r="DAI50" s="53"/>
      <c r="DAJ50" s="53"/>
      <c r="DAK50" s="53"/>
      <c r="DAL50" s="53"/>
      <c r="DAM50" s="53"/>
      <c r="DAN50" s="53"/>
      <c r="DAO50" s="53"/>
      <c r="DAP50" s="53"/>
      <c r="DAQ50" s="53"/>
      <c r="DAR50" s="53"/>
      <c r="DAS50" s="53"/>
      <c r="DAT50" s="53"/>
      <c r="DAU50" s="53"/>
      <c r="DAV50" s="53"/>
      <c r="DAW50" s="53"/>
      <c r="DAX50" s="53"/>
      <c r="DAY50" s="53"/>
      <c r="DAZ50" s="53"/>
      <c r="DBA50" s="53"/>
      <c r="DBB50" s="53"/>
      <c r="DBC50" s="53"/>
      <c r="DBD50" s="53"/>
      <c r="DBE50" s="53"/>
      <c r="DBF50" s="53"/>
      <c r="DBG50" s="53"/>
      <c r="DBH50" s="53"/>
      <c r="DBI50" s="53"/>
      <c r="DBJ50" s="53"/>
      <c r="DBK50" s="53"/>
      <c r="DBL50" s="53"/>
      <c r="DBM50" s="53"/>
      <c r="DBN50" s="53"/>
      <c r="DBO50" s="53"/>
      <c r="DBP50" s="53"/>
      <c r="DBQ50" s="53"/>
      <c r="DBR50" s="53"/>
      <c r="DBS50" s="53"/>
      <c r="DBT50" s="53"/>
      <c r="DBU50" s="53"/>
      <c r="DBV50" s="53"/>
      <c r="DBW50" s="53"/>
      <c r="DBX50" s="53"/>
      <c r="DBY50" s="53"/>
      <c r="DBZ50" s="53"/>
      <c r="DCA50" s="53"/>
      <c r="DCB50" s="53"/>
      <c r="DCC50" s="53"/>
      <c r="DCD50" s="53"/>
      <c r="DCE50" s="53"/>
      <c r="DCF50" s="53"/>
      <c r="DCG50" s="53"/>
      <c r="DCH50" s="53"/>
      <c r="DCI50" s="53"/>
      <c r="DCJ50" s="53"/>
      <c r="DCK50" s="53"/>
      <c r="DCL50" s="53"/>
      <c r="DCM50" s="53"/>
      <c r="DCN50" s="53"/>
      <c r="DCO50" s="53"/>
      <c r="DCP50" s="53"/>
      <c r="DCQ50" s="53"/>
      <c r="DCR50" s="53"/>
      <c r="DCS50" s="53"/>
      <c r="DCT50" s="53"/>
      <c r="DCU50" s="53"/>
      <c r="DCV50" s="53"/>
      <c r="DCW50" s="53"/>
      <c r="DCX50" s="53"/>
      <c r="DCY50" s="53"/>
      <c r="DCZ50" s="53"/>
      <c r="DDA50" s="53"/>
      <c r="DDB50" s="53"/>
      <c r="DDC50" s="53"/>
      <c r="DDD50" s="53"/>
      <c r="DDE50" s="53"/>
      <c r="DDF50" s="53"/>
      <c r="DDG50" s="53"/>
      <c r="DDH50" s="53"/>
      <c r="DDI50" s="53"/>
      <c r="DDJ50" s="53"/>
      <c r="DDK50" s="53"/>
      <c r="DDL50" s="53"/>
      <c r="DDM50" s="53"/>
      <c r="DDN50" s="53"/>
      <c r="DDO50" s="53"/>
      <c r="DDP50" s="53"/>
      <c r="DDQ50" s="53"/>
      <c r="DDR50" s="53"/>
      <c r="DDS50" s="53"/>
      <c r="DDT50" s="53"/>
      <c r="DDU50" s="53"/>
      <c r="DDV50" s="53"/>
      <c r="DDW50" s="53"/>
      <c r="DDX50" s="53"/>
      <c r="DDY50" s="53"/>
      <c r="DDZ50" s="53"/>
      <c r="DEA50" s="53"/>
      <c r="DEB50" s="53"/>
      <c r="DEC50" s="53"/>
      <c r="DED50" s="53"/>
      <c r="DEE50" s="53"/>
      <c r="DEF50" s="53"/>
      <c r="DEG50" s="53"/>
      <c r="DEH50" s="53"/>
      <c r="DEI50" s="53"/>
      <c r="DEJ50" s="53"/>
      <c r="DEK50" s="53"/>
      <c r="DEL50" s="53"/>
      <c r="DEM50" s="53"/>
      <c r="DEN50" s="53"/>
      <c r="DEO50" s="53"/>
      <c r="DEP50" s="53"/>
      <c r="DEQ50" s="53"/>
      <c r="DER50" s="53"/>
      <c r="DES50" s="53"/>
      <c r="DET50" s="53"/>
      <c r="DEU50" s="53"/>
      <c r="DEV50" s="53"/>
      <c r="DEW50" s="53"/>
      <c r="DEX50" s="53"/>
      <c r="DEY50" s="53"/>
      <c r="DEZ50" s="53"/>
      <c r="DFA50" s="53"/>
      <c r="DFB50" s="53"/>
      <c r="DFC50" s="53"/>
      <c r="DFD50" s="53"/>
      <c r="DFE50" s="53"/>
      <c r="DFF50" s="53"/>
      <c r="DFG50" s="53"/>
      <c r="DFH50" s="53"/>
      <c r="DFI50" s="53"/>
      <c r="DFJ50" s="53"/>
      <c r="DFK50" s="53"/>
      <c r="DFL50" s="53"/>
      <c r="DFM50" s="53"/>
      <c r="DFN50" s="53"/>
      <c r="DFO50" s="53"/>
      <c r="DFP50" s="53"/>
      <c r="DFQ50" s="53"/>
      <c r="DFR50" s="53"/>
      <c r="DFS50" s="53"/>
      <c r="DFT50" s="53"/>
      <c r="DFU50" s="53"/>
      <c r="DFV50" s="53"/>
      <c r="DFW50" s="53"/>
      <c r="DFX50" s="53"/>
      <c r="DFY50" s="53"/>
      <c r="DFZ50" s="53"/>
      <c r="DGA50" s="53"/>
      <c r="DGB50" s="53"/>
      <c r="DGC50" s="53"/>
      <c r="DGD50" s="53"/>
      <c r="DGE50" s="53"/>
      <c r="DGF50" s="53"/>
      <c r="DGG50" s="53"/>
      <c r="DGH50" s="53"/>
      <c r="DGI50" s="53"/>
      <c r="DGJ50" s="53"/>
      <c r="DGK50" s="53"/>
      <c r="DGL50" s="53"/>
      <c r="DGM50" s="53"/>
      <c r="DGN50" s="53"/>
      <c r="DGO50" s="53"/>
      <c r="DGP50" s="53"/>
      <c r="DGQ50" s="53"/>
      <c r="DGR50" s="53"/>
      <c r="DGS50" s="53"/>
      <c r="DGT50" s="53"/>
      <c r="DGU50" s="53"/>
      <c r="DGV50" s="53"/>
      <c r="DGW50" s="53"/>
      <c r="DGX50" s="53"/>
      <c r="DGY50" s="53"/>
      <c r="DGZ50" s="53"/>
      <c r="DHA50" s="53"/>
      <c r="DHB50" s="53"/>
      <c r="DHC50" s="53"/>
      <c r="DHD50" s="53"/>
      <c r="DHE50" s="53"/>
      <c r="DHF50" s="53"/>
      <c r="DHG50" s="53"/>
      <c r="DHH50" s="53"/>
      <c r="DHI50" s="53"/>
      <c r="DHJ50" s="53"/>
      <c r="DHK50" s="53"/>
      <c r="DHL50" s="53"/>
      <c r="DHM50" s="53"/>
      <c r="DHN50" s="53"/>
      <c r="DHO50" s="53"/>
      <c r="DHP50" s="53"/>
      <c r="DHQ50" s="53"/>
      <c r="DHR50" s="53"/>
      <c r="DHS50" s="53"/>
      <c r="DHT50" s="53"/>
      <c r="DHU50" s="53"/>
      <c r="DHV50" s="53"/>
      <c r="DHW50" s="53"/>
      <c r="DHX50" s="53"/>
      <c r="DHY50" s="53"/>
      <c r="DHZ50" s="53"/>
      <c r="DIA50" s="53"/>
      <c r="DIB50" s="53"/>
      <c r="DIC50" s="53"/>
      <c r="DID50" s="53"/>
      <c r="DIE50" s="53"/>
      <c r="DIF50" s="53"/>
      <c r="DIG50" s="53"/>
      <c r="DIH50" s="53"/>
      <c r="DII50" s="53"/>
      <c r="DIJ50" s="53"/>
      <c r="DIK50" s="53"/>
      <c r="DIL50" s="53"/>
      <c r="DIM50" s="53"/>
      <c r="DIN50" s="53"/>
      <c r="DIO50" s="53"/>
      <c r="DIP50" s="53"/>
      <c r="DIQ50" s="53"/>
      <c r="DIR50" s="53"/>
      <c r="DIS50" s="53"/>
      <c r="DIT50" s="53"/>
      <c r="DIU50" s="53"/>
      <c r="DIV50" s="53"/>
      <c r="DIW50" s="53"/>
      <c r="DIX50" s="53"/>
      <c r="DIY50" s="53"/>
      <c r="DIZ50" s="53"/>
      <c r="DJA50" s="53"/>
      <c r="DJB50" s="53"/>
      <c r="DJC50" s="53"/>
      <c r="DJD50" s="53"/>
      <c r="DJE50" s="53"/>
      <c r="DJF50" s="53"/>
      <c r="DJG50" s="53"/>
      <c r="DJH50" s="53"/>
      <c r="DJI50" s="53"/>
      <c r="DJJ50" s="53"/>
      <c r="DJK50" s="53"/>
      <c r="DJL50" s="53"/>
      <c r="DJM50" s="53"/>
      <c r="DJN50" s="53"/>
      <c r="DJO50" s="53"/>
      <c r="DJP50" s="53"/>
      <c r="DJQ50" s="53"/>
      <c r="DJR50" s="53"/>
      <c r="DJS50" s="53"/>
      <c r="DJT50" s="53"/>
      <c r="DJU50" s="53"/>
      <c r="DJV50" s="53"/>
      <c r="DJW50" s="53"/>
      <c r="DJX50" s="53"/>
      <c r="DJY50" s="53"/>
      <c r="DJZ50" s="53"/>
      <c r="DKA50" s="53"/>
      <c r="DKB50" s="53"/>
      <c r="DKC50" s="53"/>
      <c r="DKD50" s="53"/>
      <c r="DKE50" s="53"/>
      <c r="DKF50" s="53"/>
      <c r="DKG50" s="53"/>
      <c r="DKH50" s="53"/>
      <c r="DKI50" s="53"/>
      <c r="DKJ50" s="53"/>
      <c r="DKK50" s="53"/>
      <c r="DKL50" s="53"/>
      <c r="DKM50" s="53"/>
      <c r="DKN50" s="53"/>
      <c r="DKO50" s="53"/>
      <c r="DKP50" s="53"/>
      <c r="DKQ50" s="53"/>
      <c r="DKR50" s="53"/>
      <c r="DKS50" s="53"/>
      <c r="DKT50" s="53"/>
      <c r="DKU50" s="53"/>
      <c r="DKV50" s="53"/>
      <c r="DKW50" s="53"/>
      <c r="DKX50" s="53"/>
      <c r="DKY50" s="53"/>
      <c r="DKZ50" s="53"/>
      <c r="DLA50" s="53"/>
      <c r="DLB50" s="53"/>
      <c r="DLC50" s="53"/>
      <c r="DLD50" s="53"/>
      <c r="DLE50" s="53"/>
      <c r="DLF50" s="53"/>
      <c r="DLG50" s="53"/>
      <c r="DLH50" s="53"/>
      <c r="DLI50" s="53"/>
      <c r="DLJ50" s="53"/>
      <c r="DLK50" s="53"/>
      <c r="DLL50" s="53"/>
      <c r="DLM50" s="53"/>
      <c r="DLN50" s="53"/>
      <c r="DLO50" s="53"/>
      <c r="DLP50" s="53"/>
      <c r="DLQ50" s="53"/>
      <c r="DLR50" s="53"/>
      <c r="DLS50" s="53"/>
      <c r="DLT50" s="53"/>
      <c r="DLU50" s="53"/>
      <c r="DLV50" s="53"/>
      <c r="DLW50" s="53"/>
      <c r="DLX50" s="53"/>
      <c r="DLY50" s="53"/>
      <c r="DLZ50" s="53"/>
      <c r="DMA50" s="53"/>
      <c r="DMB50" s="53"/>
      <c r="DMC50" s="53"/>
      <c r="DMD50" s="53"/>
      <c r="DME50" s="53"/>
      <c r="DMF50" s="53"/>
      <c r="DMG50" s="53"/>
      <c r="DMH50" s="53"/>
      <c r="DMI50" s="53"/>
      <c r="DMJ50" s="53"/>
      <c r="DMK50" s="53"/>
      <c r="DML50" s="53"/>
      <c r="DMM50" s="53"/>
      <c r="DMN50" s="53"/>
      <c r="DMO50" s="53"/>
      <c r="DMP50" s="53"/>
      <c r="DMQ50" s="53"/>
      <c r="DMR50" s="53"/>
      <c r="DMS50" s="53"/>
      <c r="DMT50" s="53"/>
      <c r="DMU50" s="53"/>
      <c r="DMV50" s="53"/>
      <c r="DMW50" s="53"/>
      <c r="DMX50" s="53"/>
      <c r="DMY50" s="53"/>
      <c r="DMZ50" s="53"/>
      <c r="DNA50" s="53"/>
      <c r="DNB50" s="53"/>
      <c r="DNC50" s="53"/>
      <c r="DND50" s="53"/>
      <c r="DNE50" s="53"/>
      <c r="DNF50" s="53"/>
      <c r="DNG50" s="53"/>
      <c r="DNH50" s="53"/>
      <c r="DNI50" s="53"/>
      <c r="DNJ50" s="53"/>
      <c r="DNK50" s="53"/>
      <c r="DNL50" s="53"/>
      <c r="DNM50" s="53"/>
      <c r="DNN50" s="53"/>
      <c r="DNO50" s="53"/>
      <c r="DNP50" s="53"/>
      <c r="DNQ50" s="53"/>
      <c r="DNR50" s="53"/>
      <c r="DNS50" s="53"/>
      <c r="DNT50" s="53"/>
      <c r="DNU50" s="53"/>
      <c r="DNV50" s="53"/>
      <c r="DNW50" s="53"/>
      <c r="DNX50" s="53"/>
      <c r="DNY50" s="53"/>
      <c r="DNZ50" s="53"/>
      <c r="DOA50" s="53"/>
      <c r="DOB50" s="53"/>
      <c r="DOC50" s="53"/>
      <c r="DOD50" s="53"/>
      <c r="DOE50" s="53"/>
      <c r="DOF50" s="53"/>
      <c r="DOG50" s="53"/>
      <c r="DOH50" s="53"/>
      <c r="DOI50" s="53"/>
      <c r="DOJ50" s="53"/>
      <c r="DOK50" s="53"/>
      <c r="DOL50" s="53"/>
      <c r="DOM50" s="53"/>
      <c r="DON50" s="53"/>
      <c r="DOO50" s="53"/>
      <c r="DOP50" s="53"/>
      <c r="DOQ50" s="53"/>
      <c r="DOR50" s="53"/>
      <c r="DOS50" s="53"/>
      <c r="DOT50" s="53"/>
      <c r="DOU50" s="53"/>
      <c r="DOV50" s="53"/>
      <c r="DOW50" s="53"/>
      <c r="DOX50" s="53"/>
      <c r="DOY50" s="53"/>
      <c r="DOZ50" s="53"/>
      <c r="DPA50" s="53"/>
      <c r="DPB50" s="53"/>
      <c r="DPC50" s="53"/>
      <c r="DPD50" s="53"/>
      <c r="DPE50" s="53"/>
      <c r="DPF50" s="53"/>
      <c r="DPG50" s="53"/>
      <c r="DPH50" s="53"/>
      <c r="DPI50" s="53"/>
      <c r="DPJ50" s="53"/>
      <c r="DPK50" s="53"/>
      <c r="DPL50" s="53"/>
      <c r="DPM50" s="53"/>
      <c r="DPN50" s="53"/>
      <c r="DPO50" s="53"/>
      <c r="DPP50" s="53"/>
      <c r="DPQ50" s="53"/>
      <c r="DPR50" s="53"/>
      <c r="DPS50" s="53"/>
      <c r="DPT50" s="53"/>
      <c r="DPU50" s="53"/>
      <c r="DPV50" s="53"/>
      <c r="DPW50" s="53"/>
      <c r="DPX50" s="53"/>
      <c r="DPY50" s="53"/>
      <c r="DPZ50" s="53"/>
      <c r="DQA50" s="53"/>
      <c r="DQB50" s="53"/>
      <c r="DQC50" s="53"/>
      <c r="DQD50" s="53"/>
      <c r="DQE50" s="53"/>
      <c r="DQF50" s="53"/>
      <c r="DQG50" s="53"/>
      <c r="DQH50" s="53"/>
      <c r="DQI50" s="53"/>
      <c r="DQJ50" s="53"/>
      <c r="DQK50" s="53"/>
      <c r="DQL50" s="53"/>
      <c r="DQM50" s="53"/>
      <c r="DQN50" s="53"/>
      <c r="DQO50" s="53"/>
      <c r="DQP50" s="53"/>
      <c r="DQQ50" s="53"/>
      <c r="DQR50" s="53"/>
      <c r="DQS50" s="53"/>
      <c r="DQT50" s="53"/>
      <c r="DQU50" s="53"/>
      <c r="DQV50" s="53"/>
      <c r="DQW50" s="53"/>
      <c r="DQX50" s="53"/>
      <c r="DQY50" s="53"/>
      <c r="DQZ50" s="53"/>
      <c r="DRA50" s="53"/>
      <c r="DRB50" s="53"/>
      <c r="DRC50" s="53"/>
      <c r="DRD50" s="53"/>
      <c r="DRE50" s="53"/>
      <c r="DRF50" s="53"/>
      <c r="DRG50" s="53"/>
      <c r="DRH50" s="53"/>
      <c r="DRI50" s="53"/>
      <c r="DRJ50" s="53"/>
      <c r="DRK50" s="53"/>
      <c r="DRL50" s="53"/>
      <c r="DRM50" s="53"/>
      <c r="DRN50" s="53"/>
      <c r="DRO50" s="53"/>
      <c r="DRP50" s="53"/>
      <c r="DRQ50" s="53"/>
      <c r="DRR50" s="53"/>
      <c r="DRS50" s="53"/>
      <c r="DRT50" s="53"/>
      <c r="DRU50" s="53"/>
      <c r="DRV50" s="53"/>
      <c r="DRW50" s="53"/>
      <c r="DRX50" s="53"/>
      <c r="DRY50" s="53"/>
      <c r="DRZ50" s="53"/>
      <c r="DSA50" s="53"/>
      <c r="DSB50" s="53"/>
      <c r="DSC50" s="53"/>
      <c r="DSD50" s="53"/>
      <c r="DSE50" s="53"/>
      <c r="DSF50" s="53"/>
      <c r="DSG50" s="53"/>
      <c r="DSH50" s="53"/>
      <c r="DSI50" s="53"/>
      <c r="DSJ50" s="53"/>
      <c r="DSK50" s="53"/>
      <c r="DSL50" s="53"/>
      <c r="DSM50" s="53"/>
      <c r="DSN50" s="53"/>
      <c r="DSO50" s="53"/>
      <c r="DSP50" s="53"/>
      <c r="DSQ50" s="53"/>
      <c r="DSR50" s="53"/>
      <c r="DSS50" s="53"/>
      <c r="DST50" s="53"/>
      <c r="DSU50" s="53"/>
      <c r="DSV50" s="53"/>
      <c r="DSW50" s="53"/>
      <c r="DSX50" s="53"/>
      <c r="DSY50" s="53"/>
      <c r="DSZ50" s="53"/>
      <c r="DTA50" s="53"/>
      <c r="DTB50" s="53"/>
      <c r="DTC50" s="53"/>
      <c r="DTD50" s="53"/>
      <c r="DTE50" s="53"/>
      <c r="DTF50" s="53"/>
      <c r="DTG50" s="53"/>
      <c r="DTH50" s="53"/>
      <c r="DTI50" s="53"/>
      <c r="DTJ50" s="53"/>
      <c r="DTK50" s="53"/>
      <c r="DTL50" s="53"/>
      <c r="DTM50" s="53"/>
      <c r="DTN50" s="53"/>
      <c r="DTO50" s="53"/>
      <c r="DTP50" s="53"/>
      <c r="DTQ50" s="53"/>
      <c r="DTR50" s="53"/>
      <c r="DTS50" s="53"/>
      <c r="DTT50" s="53"/>
      <c r="DTU50" s="53"/>
      <c r="DTV50" s="53"/>
      <c r="DTW50" s="53"/>
      <c r="DTX50" s="53"/>
      <c r="DTY50" s="53"/>
      <c r="DTZ50" s="53"/>
      <c r="DUA50" s="53"/>
      <c r="DUB50" s="53"/>
      <c r="DUC50" s="53"/>
      <c r="DUD50" s="53"/>
      <c r="DUE50" s="53"/>
      <c r="DUF50" s="53"/>
      <c r="DUG50" s="53"/>
      <c r="DUH50" s="53"/>
      <c r="DUI50" s="53"/>
      <c r="DUJ50" s="53"/>
      <c r="DUK50" s="53"/>
      <c r="DUL50" s="53"/>
      <c r="DUM50" s="53"/>
      <c r="DUN50" s="53"/>
      <c r="DUO50" s="53"/>
      <c r="DUP50" s="53"/>
      <c r="DUQ50" s="53"/>
      <c r="DUR50" s="53"/>
      <c r="DUS50" s="53"/>
      <c r="DUT50" s="53"/>
      <c r="DUU50" s="53"/>
      <c r="DUV50" s="53"/>
      <c r="DUW50" s="53"/>
      <c r="DUX50" s="53"/>
      <c r="DUY50" s="53"/>
      <c r="DUZ50" s="53"/>
      <c r="DVA50" s="53"/>
      <c r="DVB50" s="53"/>
      <c r="DVC50" s="53"/>
      <c r="DVD50" s="53"/>
      <c r="DVE50" s="53"/>
      <c r="DVF50" s="53"/>
      <c r="DVG50" s="53"/>
      <c r="DVH50" s="53"/>
      <c r="DVI50" s="53"/>
      <c r="DVJ50" s="53"/>
      <c r="DVK50" s="53"/>
      <c r="DVL50" s="53"/>
      <c r="DVM50" s="53"/>
      <c r="DVN50" s="53"/>
      <c r="DVO50" s="53"/>
      <c r="DVP50" s="53"/>
      <c r="DVQ50" s="53"/>
      <c r="DVR50" s="53"/>
      <c r="DVS50" s="53"/>
      <c r="DVT50" s="53"/>
      <c r="DVU50" s="53"/>
      <c r="DVV50" s="53"/>
      <c r="DVW50" s="53"/>
      <c r="DVX50" s="53"/>
      <c r="DVY50" s="53"/>
      <c r="DVZ50" s="53"/>
      <c r="DWA50" s="53"/>
      <c r="DWB50" s="53"/>
      <c r="DWC50" s="53"/>
      <c r="DWD50" s="53"/>
      <c r="DWE50" s="53"/>
      <c r="DWF50" s="53"/>
      <c r="DWG50" s="53"/>
      <c r="DWH50" s="53"/>
      <c r="DWI50" s="53"/>
      <c r="DWJ50" s="53"/>
      <c r="DWK50" s="53"/>
      <c r="DWL50" s="53"/>
      <c r="DWM50" s="53"/>
      <c r="DWN50" s="53"/>
      <c r="DWO50" s="53"/>
      <c r="DWP50" s="53"/>
      <c r="DWQ50" s="53"/>
      <c r="DWR50" s="53"/>
      <c r="DWS50" s="53"/>
      <c r="DWT50" s="53"/>
      <c r="DWU50" s="53"/>
      <c r="DWV50" s="53"/>
      <c r="DWW50" s="53"/>
      <c r="DWX50" s="53"/>
      <c r="DWY50" s="53"/>
      <c r="DWZ50" s="53"/>
      <c r="DXA50" s="53"/>
      <c r="DXB50" s="53"/>
      <c r="DXC50" s="53"/>
      <c r="DXD50" s="53"/>
      <c r="DXE50" s="53"/>
      <c r="DXF50" s="53"/>
      <c r="DXG50" s="53"/>
      <c r="DXH50" s="53"/>
      <c r="DXI50" s="53"/>
      <c r="DXJ50" s="53"/>
      <c r="DXK50" s="53"/>
      <c r="DXL50" s="53"/>
      <c r="DXM50" s="53"/>
      <c r="DXN50" s="53"/>
      <c r="DXO50" s="53"/>
      <c r="DXP50" s="53"/>
      <c r="DXQ50" s="53"/>
      <c r="DXR50" s="53"/>
      <c r="DXS50" s="53"/>
      <c r="DXT50" s="53"/>
      <c r="DXU50" s="53"/>
      <c r="DXV50" s="53"/>
      <c r="DXW50" s="53"/>
      <c r="DXX50" s="53"/>
      <c r="DXY50" s="53"/>
      <c r="DXZ50" s="53"/>
      <c r="DYA50" s="53"/>
      <c r="DYB50" s="53"/>
      <c r="DYC50" s="53"/>
      <c r="DYD50" s="53"/>
      <c r="DYE50" s="53"/>
      <c r="DYF50" s="53"/>
      <c r="DYG50" s="53"/>
      <c r="DYH50" s="53"/>
      <c r="DYI50" s="53"/>
      <c r="DYJ50" s="53"/>
      <c r="DYK50" s="53"/>
      <c r="DYL50" s="53"/>
      <c r="DYM50" s="53"/>
      <c r="DYN50" s="53"/>
      <c r="DYO50" s="53"/>
      <c r="DYP50" s="53"/>
      <c r="DYQ50" s="53"/>
      <c r="DYR50" s="53"/>
      <c r="DYS50" s="53"/>
      <c r="DYT50" s="53"/>
      <c r="DYU50" s="53"/>
      <c r="DYV50" s="53"/>
      <c r="DYW50" s="53"/>
      <c r="DYX50" s="53"/>
      <c r="DYY50" s="53"/>
      <c r="DYZ50" s="53"/>
      <c r="DZA50" s="53"/>
      <c r="DZB50" s="53"/>
      <c r="DZC50" s="53"/>
      <c r="DZD50" s="53"/>
      <c r="DZE50" s="53"/>
      <c r="DZF50" s="53"/>
      <c r="DZG50" s="53"/>
      <c r="DZH50" s="53"/>
      <c r="DZI50" s="53"/>
      <c r="DZJ50" s="53"/>
      <c r="DZK50" s="53"/>
      <c r="DZL50" s="53"/>
      <c r="DZM50" s="53"/>
      <c r="DZN50" s="53"/>
      <c r="DZO50" s="53"/>
      <c r="DZP50" s="53"/>
      <c r="DZQ50" s="53"/>
      <c r="DZR50" s="53"/>
      <c r="DZS50" s="53"/>
      <c r="DZT50" s="53"/>
      <c r="DZU50" s="53"/>
      <c r="DZV50" s="53"/>
      <c r="DZW50" s="53"/>
      <c r="DZX50" s="53"/>
      <c r="DZY50" s="53"/>
      <c r="DZZ50" s="53"/>
      <c r="EAA50" s="53"/>
      <c r="EAB50" s="53"/>
      <c r="EAC50" s="53"/>
      <c r="EAD50" s="53"/>
      <c r="EAE50" s="53"/>
      <c r="EAF50" s="53"/>
      <c r="EAG50" s="53"/>
      <c r="EAH50" s="53"/>
      <c r="EAI50" s="53"/>
      <c r="EAJ50" s="53"/>
      <c r="EAK50" s="53"/>
      <c r="EAL50" s="53"/>
      <c r="EAM50" s="53"/>
      <c r="EAN50" s="53"/>
      <c r="EAO50" s="53"/>
      <c r="EAP50" s="53"/>
      <c r="EAQ50" s="53"/>
      <c r="EAR50" s="53"/>
      <c r="EAS50" s="53"/>
      <c r="EAT50" s="53"/>
      <c r="EAU50" s="53"/>
      <c r="EAV50" s="53"/>
      <c r="EAW50" s="53"/>
      <c r="EAX50" s="53"/>
      <c r="EAY50" s="53"/>
      <c r="EAZ50" s="53"/>
      <c r="EBA50" s="53"/>
      <c r="EBB50" s="53"/>
      <c r="EBC50" s="53"/>
      <c r="EBD50" s="53"/>
      <c r="EBE50" s="53"/>
      <c r="EBF50" s="53"/>
      <c r="EBG50" s="53"/>
      <c r="EBH50" s="53"/>
      <c r="EBI50" s="53"/>
      <c r="EBJ50" s="53"/>
      <c r="EBK50" s="53"/>
      <c r="EBL50" s="53"/>
      <c r="EBM50" s="53"/>
      <c r="EBN50" s="53"/>
      <c r="EBO50" s="53"/>
      <c r="EBP50" s="53"/>
      <c r="EBQ50" s="53"/>
      <c r="EBR50" s="53"/>
      <c r="EBS50" s="53"/>
      <c r="EBT50" s="53"/>
      <c r="EBU50" s="53"/>
      <c r="EBV50" s="53"/>
      <c r="EBW50" s="53"/>
      <c r="EBX50" s="53"/>
      <c r="EBY50" s="53"/>
      <c r="EBZ50" s="53"/>
      <c r="ECA50" s="53"/>
      <c r="ECB50" s="53"/>
      <c r="ECC50" s="53"/>
      <c r="ECD50" s="53"/>
      <c r="ECE50" s="53"/>
      <c r="ECF50" s="53"/>
      <c r="ECG50" s="53"/>
      <c r="ECH50" s="53"/>
      <c r="ECI50" s="53"/>
      <c r="ECJ50" s="53"/>
      <c r="ECK50" s="53"/>
      <c r="ECL50" s="53"/>
      <c r="ECM50" s="53"/>
      <c r="ECN50" s="53"/>
      <c r="ECO50" s="53"/>
      <c r="ECP50" s="53"/>
      <c r="ECQ50" s="53"/>
      <c r="ECR50" s="53"/>
      <c r="ECS50" s="53"/>
      <c r="ECT50" s="53"/>
      <c r="ECU50" s="53"/>
      <c r="ECV50" s="53"/>
      <c r="ECW50" s="53"/>
      <c r="ECX50" s="53"/>
      <c r="ECY50" s="53"/>
      <c r="ECZ50" s="53"/>
      <c r="EDA50" s="53"/>
      <c r="EDB50" s="53"/>
      <c r="EDC50" s="53"/>
      <c r="EDD50" s="53"/>
      <c r="EDE50" s="53"/>
      <c r="EDF50" s="53"/>
      <c r="EDG50" s="53"/>
      <c r="EDH50" s="53"/>
      <c r="EDI50" s="53"/>
      <c r="EDJ50" s="53"/>
      <c r="EDK50" s="53"/>
      <c r="EDL50" s="53"/>
      <c r="EDM50" s="53"/>
      <c r="EDN50" s="53"/>
      <c r="EDO50" s="53"/>
      <c r="EDP50" s="53"/>
      <c r="EDQ50" s="53"/>
      <c r="EDR50" s="53"/>
      <c r="EDS50" s="53"/>
      <c r="EDT50" s="53"/>
      <c r="EDU50" s="53"/>
      <c r="EDV50" s="53"/>
      <c r="EDW50" s="53"/>
      <c r="EDX50" s="53"/>
      <c r="EDY50" s="53"/>
      <c r="EDZ50" s="53"/>
      <c r="EEA50" s="53"/>
      <c r="EEB50" s="53"/>
      <c r="EEC50" s="53"/>
      <c r="EED50" s="53"/>
      <c r="EEE50" s="53"/>
      <c r="EEF50" s="53"/>
      <c r="EEG50" s="53"/>
      <c r="EEH50" s="53"/>
      <c r="EEI50" s="53"/>
      <c r="EEJ50" s="53"/>
      <c r="EEK50" s="53"/>
      <c r="EEL50" s="53"/>
      <c r="EEM50" s="53"/>
      <c r="EEN50" s="53"/>
      <c r="EEO50" s="53"/>
      <c r="EEP50" s="53"/>
      <c r="EEQ50" s="53"/>
      <c r="EER50" s="53"/>
      <c r="EES50" s="53"/>
      <c r="EET50" s="53"/>
      <c r="EEU50" s="53"/>
      <c r="EEV50" s="53"/>
      <c r="EEW50" s="53"/>
      <c r="EEX50" s="53"/>
      <c r="EEY50" s="53"/>
      <c r="EEZ50" s="53"/>
      <c r="EFA50" s="53"/>
      <c r="EFB50" s="53"/>
      <c r="EFC50" s="53"/>
      <c r="EFD50" s="53"/>
      <c r="EFE50" s="53"/>
      <c r="EFF50" s="53"/>
      <c r="EFG50" s="53"/>
      <c r="EFH50" s="53"/>
      <c r="EFI50" s="53"/>
      <c r="EFJ50" s="53"/>
      <c r="EFK50" s="53"/>
      <c r="EFL50" s="53"/>
      <c r="EFM50" s="53"/>
      <c r="EFN50" s="53"/>
      <c r="EFO50" s="53"/>
      <c r="EFP50" s="53"/>
      <c r="EFQ50" s="53"/>
      <c r="EFR50" s="53"/>
      <c r="EFS50" s="53"/>
      <c r="EFT50" s="53"/>
      <c r="EFU50" s="53"/>
      <c r="EFV50" s="53"/>
      <c r="EFW50" s="53"/>
      <c r="EFX50" s="53"/>
      <c r="EFY50" s="53"/>
      <c r="EFZ50" s="53"/>
      <c r="EGA50" s="53"/>
      <c r="EGB50" s="53"/>
      <c r="EGC50" s="53"/>
      <c r="EGD50" s="53"/>
      <c r="EGE50" s="53"/>
      <c r="EGF50" s="53"/>
      <c r="EGG50" s="53"/>
      <c r="EGH50" s="53"/>
      <c r="EGI50" s="53"/>
      <c r="EGJ50" s="53"/>
      <c r="EGK50" s="53"/>
      <c r="EGL50" s="53"/>
      <c r="EGM50" s="53"/>
      <c r="EGN50" s="53"/>
      <c r="EGO50" s="53"/>
      <c r="EGP50" s="53"/>
      <c r="EGQ50" s="53"/>
      <c r="EGR50" s="53"/>
      <c r="EGS50" s="53"/>
      <c r="EGT50" s="53"/>
      <c r="EGU50" s="53"/>
      <c r="EGV50" s="53"/>
      <c r="EGW50" s="53"/>
      <c r="EGX50" s="53"/>
      <c r="EGY50" s="53"/>
      <c r="EGZ50" s="53"/>
      <c r="EHA50" s="53"/>
      <c r="EHB50" s="53"/>
      <c r="EHC50" s="53"/>
      <c r="EHD50" s="53"/>
      <c r="EHE50" s="53"/>
      <c r="EHF50" s="53"/>
      <c r="EHG50" s="53"/>
      <c r="EHH50" s="53"/>
      <c r="EHI50" s="53"/>
      <c r="EHJ50" s="53"/>
      <c r="EHK50" s="53"/>
      <c r="EHL50" s="53"/>
      <c r="EHM50" s="53"/>
      <c r="EHN50" s="53"/>
      <c r="EHO50" s="53"/>
      <c r="EHP50" s="53"/>
      <c r="EHQ50" s="53"/>
      <c r="EHR50" s="53"/>
      <c r="EHS50" s="53"/>
      <c r="EHT50" s="53"/>
      <c r="EHU50" s="53"/>
      <c r="EHV50" s="53"/>
      <c r="EHW50" s="53"/>
      <c r="EHX50" s="53"/>
      <c r="EHY50" s="53"/>
      <c r="EHZ50" s="53"/>
      <c r="EIA50" s="53"/>
      <c r="EIB50" s="53"/>
      <c r="EIC50" s="53"/>
      <c r="EID50" s="53"/>
      <c r="EIE50" s="53"/>
      <c r="EIF50" s="53"/>
      <c r="EIG50" s="53"/>
      <c r="EIH50" s="53"/>
      <c r="EII50" s="53"/>
      <c r="EIJ50" s="53"/>
      <c r="EIK50" s="53"/>
      <c r="EIL50" s="53"/>
      <c r="EIM50" s="53"/>
      <c r="EIN50" s="53"/>
      <c r="EIO50" s="53"/>
      <c r="EIP50" s="53"/>
      <c r="EIQ50" s="53"/>
      <c r="EIR50" s="53"/>
      <c r="EIS50" s="53"/>
      <c r="EIT50" s="53"/>
      <c r="EIU50" s="53"/>
      <c r="EIV50" s="53"/>
      <c r="EIW50" s="53"/>
      <c r="EIX50" s="53"/>
      <c r="EIY50" s="53"/>
      <c r="EIZ50" s="53"/>
      <c r="EJA50" s="53"/>
      <c r="EJB50" s="53"/>
      <c r="EJC50" s="53"/>
      <c r="EJD50" s="53"/>
      <c r="EJE50" s="53"/>
      <c r="EJF50" s="53"/>
      <c r="EJG50" s="53"/>
      <c r="EJH50" s="53"/>
      <c r="EJI50" s="53"/>
      <c r="EJJ50" s="53"/>
      <c r="EJK50" s="53"/>
      <c r="EJL50" s="53"/>
      <c r="EJM50" s="53"/>
      <c r="EJN50" s="53"/>
      <c r="EJO50" s="53"/>
      <c r="EJP50" s="53"/>
      <c r="EJQ50" s="53"/>
      <c r="EJR50" s="53"/>
      <c r="EJS50" s="53"/>
      <c r="EJT50" s="53"/>
      <c r="EJU50" s="53"/>
      <c r="EJV50" s="53"/>
      <c r="EJW50" s="53"/>
      <c r="EJX50" s="53"/>
      <c r="EJY50" s="53"/>
      <c r="EJZ50" s="53"/>
      <c r="EKA50" s="53"/>
      <c r="EKB50" s="53"/>
      <c r="EKC50" s="53"/>
      <c r="EKD50" s="53"/>
      <c r="EKE50" s="53"/>
      <c r="EKF50" s="53"/>
      <c r="EKG50" s="53"/>
      <c r="EKH50" s="53"/>
      <c r="EKI50" s="53"/>
      <c r="EKJ50" s="53"/>
      <c r="EKK50" s="53"/>
      <c r="EKL50" s="53"/>
      <c r="EKM50" s="53"/>
      <c r="EKN50" s="53"/>
      <c r="EKO50" s="53"/>
      <c r="EKP50" s="53"/>
      <c r="EKQ50" s="53"/>
      <c r="EKR50" s="53"/>
      <c r="EKS50" s="53"/>
      <c r="EKT50" s="53"/>
      <c r="EKU50" s="53"/>
      <c r="EKV50" s="53"/>
      <c r="EKW50" s="53"/>
      <c r="EKX50" s="53"/>
      <c r="EKY50" s="53"/>
      <c r="EKZ50" s="53"/>
      <c r="ELA50" s="53"/>
      <c r="ELB50" s="53"/>
      <c r="ELC50" s="53"/>
      <c r="ELD50" s="53"/>
      <c r="ELE50" s="53"/>
      <c r="ELF50" s="53"/>
      <c r="ELG50" s="53"/>
      <c r="ELH50" s="53"/>
      <c r="ELI50" s="53"/>
      <c r="ELJ50" s="53"/>
      <c r="ELK50" s="53"/>
      <c r="ELL50" s="53"/>
      <c r="ELM50" s="53"/>
      <c r="ELN50" s="53"/>
      <c r="ELO50" s="53"/>
      <c r="ELP50" s="53"/>
      <c r="ELQ50" s="53"/>
      <c r="ELR50" s="53"/>
      <c r="ELS50" s="53"/>
      <c r="ELT50" s="53"/>
      <c r="ELU50" s="53"/>
      <c r="ELV50" s="53"/>
      <c r="ELW50" s="53"/>
      <c r="ELX50" s="53"/>
      <c r="ELY50" s="53"/>
      <c r="ELZ50" s="53"/>
      <c r="EMA50" s="53"/>
      <c r="EMB50" s="53"/>
      <c r="EMC50" s="53"/>
      <c r="EMD50" s="53"/>
      <c r="EME50" s="53"/>
      <c r="EMF50" s="53"/>
      <c r="EMG50" s="53"/>
      <c r="EMH50" s="53"/>
      <c r="EMI50" s="53"/>
      <c r="EMJ50" s="53"/>
      <c r="EMK50" s="53"/>
      <c r="EML50" s="53"/>
      <c r="EMM50" s="53"/>
      <c r="EMN50" s="53"/>
      <c r="EMO50" s="53"/>
      <c r="EMP50" s="53"/>
      <c r="EMQ50" s="53"/>
      <c r="EMR50" s="53"/>
      <c r="EMS50" s="53"/>
      <c r="EMT50" s="53"/>
      <c r="EMU50" s="53"/>
      <c r="EMV50" s="53"/>
      <c r="EMW50" s="53"/>
      <c r="EMX50" s="53"/>
      <c r="EMY50" s="53"/>
      <c r="EMZ50" s="53"/>
      <c r="ENA50" s="53"/>
      <c r="ENB50" s="53"/>
      <c r="ENC50" s="53"/>
      <c r="END50" s="53"/>
      <c r="ENE50" s="53"/>
      <c r="ENF50" s="53"/>
      <c r="ENG50" s="53"/>
      <c r="ENH50" s="53"/>
      <c r="ENI50" s="53"/>
      <c r="ENJ50" s="53"/>
      <c r="ENK50" s="53"/>
      <c r="ENL50" s="53"/>
      <c r="ENM50" s="53"/>
      <c r="ENN50" s="53"/>
      <c r="ENO50" s="53"/>
      <c r="ENP50" s="53"/>
      <c r="ENQ50" s="53"/>
      <c r="ENR50" s="53"/>
      <c r="ENS50" s="53"/>
      <c r="ENT50" s="53"/>
      <c r="ENU50" s="53"/>
      <c r="ENV50" s="53"/>
      <c r="ENW50" s="53"/>
      <c r="ENX50" s="53"/>
      <c r="ENY50" s="53"/>
      <c r="ENZ50" s="53"/>
      <c r="EOA50" s="53"/>
      <c r="EOB50" s="53"/>
      <c r="EOC50" s="53"/>
      <c r="EOD50" s="53"/>
      <c r="EOE50" s="53"/>
      <c r="EOF50" s="53"/>
      <c r="EOG50" s="53"/>
      <c r="EOH50" s="53"/>
      <c r="EOI50" s="53"/>
      <c r="EOJ50" s="53"/>
      <c r="EOK50" s="53"/>
      <c r="EOL50" s="53"/>
      <c r="EOM50" s="53"/>
      <c r="EON50" s="53"/>
      <c r="EOO50" s="53"/>
      <c r="EOP50" s="53"/>
      <c r="EOQ50" s="53"/>
      <c r="EOR50" s="53"/>
      <c r="EOS50" s="53"/>
      <c r="EOT50" s="53"/>
      <c r="EOU50" s="53"/>
      <c r="EOV50" s="53"/>
      <c r="EOW50" s="53"/>
      <c r="EOX50" s="53"/>
      <c r="EOY50" s="53"/>
      <c r="EOZ50" s="53"/>
      <c r="EPA50" s="53"/>
      <c r="EPB50" s="53"/>
      <c r="EPC50" s="53"/>
      <c r="EPD50" s="53"/>
      <c r="EPE50" s="53"/>
      <c r="EPF50" s="53"/>
      <c r="EPG50" s="53"/>
      <c r="EPH50" s="53"/>
      <c r="EPI50" s="53"/>
      <c r="EPJ50" s="53"/>
      <c r="EPK50" s="53"/>
      <c r="EPL50" s="53"/>
      <c r="EPM50" s="53"/>
      <c r="EPN50" s="53"/>
      <c r="EPO50" s="53"/>
      <c r="EPP50" s="53"/>
      <c r="EPQ50" s="53"/>
      <c r="EPR50" s="53"/>
      <c r="EPS50" s="53"/>
      <c r="EPT50" s="53"/>
      <c r="EPU50" s="53"/>
      <c r="EPV50" s="53"/>
      <c r="EPW50" s="53"/>
      <c r="EPX50" s="53"/>
      <c r="EPY50" s="53"/>
      <c r="EPZ50" s="53"/>
      <c r="EQA50" s="53"/>
      <c r="EQB50" s="53"/>
      <c r="EQC50" s="53"/>
      <c r="EQD50" s="53"/>
      <c r="EQE50" s="53"/>
      <c r="EQF50" s="53"/>
      <c r="EQG50" s="53"/>
      <c r="EQH50" s="53"/>
      <c r="EQI50" s="53"/>
      <c r="EQJ50" s="53"/>
      <c r="EQK50" s="53"/>
      <c r="EQL50" s="53"/>
      <c r="EQM50" s="53"/>
      <c r="EQN50" s="53"/>
      <c r="EQO50" s="53"/>
      <c r="EQP50" s="53"/>
      <c r="EQQ50" s="53"/>
      <c r="EQR50" s="53"/>
      <c r="EQS50" s="53"/>
      <c r="EQT50" s="53"/>
      <c r="EQU50" s="53"/>
      <c r="EQV50" s="53"/>
      <c r="EQW50" s="53"/>
      <c r="EQX50" s="53"/>
      <c r="EQY50" s="53"/>
      <c r="EQZ50" s="53"/>
      <c r="ERA50" s="53"/>
      <c r="ERB50" s="53"/>
      <c r="ERC50" s="53"/>
      <c r="ERD50" s="53"/>
      <c r="ERE50" s="53"/>
      <c r="ERF50" s="53"/>
      <c r="ERG50" s="53"/>
      <c r="ERH50" s="53"/>
      <c r="ERI50" s="53"/>
      <c r="ERJ50" s="53"/>
      <c r="ERK50" s="53"/>
      <c r="ERL50" s="53"/>
      <c r="ERM50" s="53"/>
      <c r="ERN50" s="53"/>
      <c r="ERO50" s="53"/>
      <c r="ERP50" s="53"/>
      <c r="ERQ50" s="53"/>
      <c r="ERR50" s="53"/>
      <c r="ERS50" s="53"/>
      <c r="ERT50" s="53"/>
      <c r="ERU50" s="53"/>
      <c r="ERV50" s="53"/>
      <c r="ERW50" s="53"/>
      <c r="ERX50" s="53"/>
      <c r="ERY50" s="53"/>
      <c r="ERZ50" s="53"/>
      <c r="ESA50" s="53"/>
      <c r="ESB50" s="53"/>
      <c r="ESC50" s="53"/>
      <c r="ESD50" s="53"/>
      <c r="ESE50" s="53"/>
      <c r="ESF50" s="53"/>
      <c r="ESG50" s="53"/>
      <c r="ESH50" s="53"/>
      <c r="ESI50" s="53"/>
      <c r="ESJ50" s="53"/>
      <c r="ESK50" s="53"/>
      <c r="ESL50" s="53"/>
      <c r="ESM50" s="53"/>
      <c r="ESN50" s="53"/>
      <c r="ESO50" s="53"/>
      <c r="ESP50" s="53"/>
      <c r="ESQ50" s="53"/>
      <c r="ESR50" s="53"/>
      <c r="ESS50" s="53"/>
      <c r="EST50" s="53"/>
      <c r="ESU50" s="53"/>
      <c r="ESV50" s="53"/>
      <c r="ESW50" s="53"/>
      <c r="ESX50" s="53"/>
      <c r="ESY50" s="53"/>
      <c r="ESZ50" s="53"/>
      <c r="ETA50" s="53"/>
      <c r="ETB50" s="53"/>
      <c r="ETC50" s="53"/>
      <c r="ETD50" s="53"/>
      <c r="ETE50" s="53"/>
      <c r="ETF50" s="53"/>
      <c r="ETG50" s="53"/>
      <c r="ETH50" s="53"/>
      <c r="ETI50" s="53"/>
      <c r="ETJ50" s="53"/>
      <c r="ETK50" s="53"/>
      <c r="ETL50" s="53"/>
      <c r="ETM50" s="53"/>
      <c r="ETN50" s="53"/>
      <c r="ETO50" s="53"/>
      <c r="ETP50" s="53"/>
      <c r="ETQ50" s="53"/>
      <c r="ETR50" s="53"/>
      <c r="ETS50" s="53"/>
      <c r="ETT50" s="53"/>
      <c r="ETU50" s="53"/>
      <c r="ETV50" s="53"/>
      <c r="ETW50" s="53"/>
      <c r="ETX50" s="53"/>
      <c r="ETY50" s="53"/>
      <c r="ETZ50" s="53"/>
      <c r="EUA50" s="53"/>
      <c r="EUB50" s="53"/>
      <c r="EUC50" s="53"/>
      <c r="EUD50" s="53"/>
      <c r="EUE50" s="53"/>
      <c r="EUF50" s="53"/>
      <c r="EUG50" s="53"/>
      <c r="EUH50" s="53"/>
      <c r="EUI50" s="53"/>
      <c r="EUJ50" s="53"/>
      <c r="EUK50" s="53"/>
      <c r="EUL50" s="53"/>
      <c r="EUM50" s="53"/>
      <c r="EUN50" s="53"/>
      <c r="EUO50" s="53"/>
      <c r="EUP50" s="53"/>
      <c r="EUQ50" s="53"/>
      <c r="EUR50" s="53"/>
      <c r="EUS50" s="53"/>
      <c r="EUT50" s="53"/>
      <c r="EUU50" s="53"/>
      <c r="EUV50" s="53"/>
      <c r="EUW50" s="53"/>
      <c r="EUX50" s="53"/>
      <c r="EUY50" s="53"/>
      <c r="EUZ50" s="53"/>
      <c r="EVA50" s="53"/>
      <c r="EVB50" s="53"/>
      <c r="EVC50" s="53"/>
      <c r="EVD50" s="53"/>
      <c r="EVE50" s="53"/>
      <c r="EVF50" s="53"/>
      <c r="EVG50" s="53"/>
      <c r="EVH50" s="53"/>
      <c r="EVI50" s="53"/>
      <c r="EVJ50" s="53"/>
      <c r="EVK50" s="53"/>
      <c r="EVL50" s="53"/>
      <c r="EVM50" s="53"/>
      <c r="EVN50" s="53"/>
      <c r="EVO50" s="53"/>
      <c r="EVP50" s="53"/>
      <c r="EVQ50" s="53"/>
      <c r="EVR50" s="53"/>
      <c r="EVS50" s="53"/>
      <c r="EVT50" s="53"/>
      <c r="EVU50" s="53"/>
      <c r="EVV50" s="53"/>
      <c r="EVW50" s="53"/>
      <c r="EVX50" s="53"/>
      <c r="EVY50" s="53"/>
      <c r="EVZ50" s="53"/>
      <c r="EWA50" s="53"/>
      <c r="EWB50" s="53"/>
      <c r="EWC50" s="53"/>
      <c r="EWD50" s="53"/>
      <c r="EWE50" s="53"/>
      <c r="EWF50" s="53"/>
      <c r="EWG50" s="53"/>
      <c r="EWH50" s="53"/>
      <c r="EWI50" s="53"/>
      <c r="EWJ50" s="53"/>
      <c r="EWK50" s="53"/>
      <c r="EWL50" s="53"/>
      <c r="EWM50" s="53"/>
      <c r="EWN50" s="53"/>
      <c r="EWO50" s="53"/>
      <c r="EWP50" s="53"/>
      <c r="EWQ50" s="53"/>
      <c r="EWR50" s="53"/>
      <c r="EWS50" s="53"/>
      <c r="EWT50" s="53"/>
      <c r="EWU50" s="53"/>
      <c r="EWV50" s="53"/>
      <c r="EWW50" s="53"/>
      <c r="EWX50" s="53"/>
      <c r="EWY50" s="53"/>
      <c r="EWZ50" s="53"/>
      <c r="EXA50" s="53"/>
      <c r="EXB50" s="53"/>
      <c r="EXC50" s="53"/>
      <c r="EXD50" s="53"/>
      <c r="EXE50" s="53"/>
      <c r="EXF50" s="53"/>
      <c r="EXG50" s="53"/>
      <c r="EXH50" s="53"/>
      <c r="EXI50" s="53"/>
      <c r="EXJ50" s="53"/>
      <c r="EXK50" s="53"/>
      <c r="EXL50" s="53"/>
      <c r="EXM50" s="53"/>
      <c r="EXN50" s="53"/>
      <c r="EXO50" s="53"/>
      <c r="EXP50" s="53"/>
      <c r="EXQ50" s="53"/>
      <c r="EXR50" s="53"/>
      <c r="EXS50" s="53"/>
      <c r="EXT50" s="53"/>
      <c r="EXU50" s="53"/>
      <c r="EXV50" s="53"/>
      <c r="EXW50" s="53"/>
      <c r="EXX50" s="53"/>
      <c r="EXY50" s="53"/>
      <c r="EXZ50" s="53"/>
      <c r="EYA50" s="53"/>
      <c r="EYB50" s="53"/>
      <c r="EYC50" s="53"/>
      <c r="EYD50" s="53"/>
      <c r="EYE50" s="53"/>
      <c r="EYF50" s="53"/>
      <c r="EYG50" s="53"/>
      <c r="EYH50" s="53"/>
      <c r="EYI50" s="53"/>
      <c r="EYJ50" s="53"/>
      <c r="EYK50" s="53"/>
      <c r="EYL50" s="53"/>
      <c r="EYM50" s="53"/>
      <c r="EYN50" s="53"/>
      <c r="EYO50" s="53"/>
      <c r="EYP50" s="53"/>
      <c r="EYQ50" s="53"/>
      <c r="EYR50" s="53"/>
      <c r="EYS50" s="53"/>
      <c r="EYT50" s="53"/>
      <c r="EYU50" s="53"/>
      <c r="EYV50" s="53"/>
      <c r="EYW50" s="53"/>
      <c r="EYX50" s="53"/>
      <c r="EYY50" s="53"/>
      <c r="EYZ50" s="53"/>
      <c r="EZA50" s="53"/>
      <c r="EZB50" s="53"/>
      <c r="EZC50" s="53"/>
      <c r="EZD50" s="53"/>
      <c r="EZE50" s="53"/>
      <c r="EZF50" s="53"/>
      <c r="EZG50" s="53"/>
      <c r="EZH50" s="53"/>
      <c r="EZI50" s="53"/>
      <c r="EZJ50" s="53"/>
      <c r="EZK50" s="53"/>
      <c r="EZL50" s="53"/>
      <c r="EZM50" s="53"/>
      <c r="EZN50" s="53"/>
      <c r="EZO50" s="53"/>
      <c r="EZP50" s="53"/>
      <c r="EZQ50" s="53"/>
      <c r="EZR50" s="53"/>
      <c r="EZS50" s="53"/>
      <c r="EZT50" s="53"/>
      <c r="EZU50" s="53"/>
      <c r="EZV50" s="53"/>
      <c r="EZW50" s="53"/>
      <c r="EZX50" s="53"/>
      <c r="EZY50" s="53"/>
      <c r="EZZ50" s="53"/>
      <c r="FAA50" s="53"/>
      <c r="FAB50" s="53"/>
      <c r="FAC50" s="53"/>
      <c r="FAD50" s="53"/>
      <c r="FAE50" s="53"/>
      <c r="FAF50" s="53"/>
      <c r="FAG50" s="53"/>
      <c r="FAH50" s="53"/>
      <c r="FAI50" s="53"/>
      <c r="FAJ50" s="53"/>
      <c r="FAK50" s="53"/>
      <c r="FAL50" s="53"/>
      <c r="FAM50" s="53"/>
      <c r="FAN50" s="53"/>
      <c r="FAO50" s="53"/>
      <c r="FAP50" s="53"/>
      <c r="FAQ50" s="53"/>
      <c r="FAR50" s="53"/>
      <c r="FAS50" s="53"/>
      <c r="FAT50" s="53"/>
      <c r="FAU50" s="53"/>
      <c r="FAV50" s="53"/>
      <c r="FAW50" s="53"/>
      <c r="FAX50" s="53"/>
      <c r="FAY50" s="53"/>
      <c r="FAZ50" s="53"/>
      <c r="FBA50" s="53"/>
      <c r="FBB50" s="53"/>
      <c r="FBC50" s="53"/>
      <c r="FBD50" s="53"/>
      <c r="FBE50" s="53"/>
      <c r="FBF50" s="53"/>
      <c r="FBG50" s="53"/>
      <c r="FBH50" s="53"/>
      <c r="FBI50" s="53"/>
      <c r="FBJ50" s="53"/>
      <c r="FBK50" s="53"/>
      <c r="FBL50" s="53"/>
      <c r="FBM50" s="53"/>
      <c r="FBN50" s="53"/>
      <c r="FBO50" s="53"/>
      <c r="FBP50" s="53"/>
      <c r="FBQ50" s="53"/>
      <c r="FBR50" s="53"/>
      <c r="FBS50" s="53"/>
      <c r="FBT50" s="53"/>
      <c r="FBU50" s="53"/>
      <c r="FBV50" s="53"/>
      <c r="FBW50" s="53"/>
      <c r="FBX50" s="53"/>
      <c r="FBY50" s="53"/>
      <c r="FBZ50" s="53"/>
      <c r="FCA50" s="53"/>
      <c r="FCB50" s="53"/>
      <c r="FCC50" s="53"/>
      <c r="FCD50" s="53"/>
      <c r="FCE50" s="53"/>
      <c r="FCF50" s="53"/>
      <c r="FCG50" s="53"/>
      <c r="FCH50" s="53"/>
      <c r="FCI50" s="53"/>
      <c r="FCJ50" s="53"/>
      <c r="FCK50" s="53"/>
      <c r="FCL50" s="53"/>
      <c r="FCM50" s="53"/>
      <c r="FCN50" s="53"/>
      <c r="FCO50" s="53"/>
      <c r="FCP50" s="53"/>
      <c r="FCQ50" s="53"/>
      <c r="FCR50" s="53"/>
      <c r="FCS50" s="53"/>
      <c r="FCT50" s="53"/>
      <c r="FCU50" s="53"/>
      <c r="FCV50" s="53"/>
      <c r="FCW50" s="53"/>
      <c r="FCX50" s="53"/>
      <c r="FCY50" s="53"/>
      <c r="FCZ50" s="53"/>
      <c r="FDA50" s="53"/>
      <c r="FDB50" s="53"/>
      <c r="FDC50" s="53"/>
      <c r="FDD50" s="53"/>
      <c r="FDE50" s="53"/>
      <c r="FDF50" s="53"/>
      <c r="FDG50" s="53"/>
      <c r="FDH50" s="53"/>
      <c r="FDI50" s="53"/>
      <c r="FDJ50" s="53"/>
      <c r="FDK50" s="53"/>
      <c r="FDL50" s="53"/>
      <c r="FDM50" s="53"/>
      <c r="FDN50" s="53"/>
      <c r="FDO50" s="53"/>
      <c r="FDP50" s="53"/>
      <c r="FDQ50" s="53"/>
      <c r="FDR50" s="53"/>
      <c r="FDS50" s="53"/>
      <c r="FDT50" s="53"/>
      <c r="FDU50" s="53"/>
      <c r="FDV50" s="53"/>
      <c r="FDW50" s="53"/>
      <c r="FDX50" s="53"/>
      <c r="FDY50" s="53"/>
      <c r="FDZ50" s="53"/>
      <c r="FEA50" s="53"/>
      <c r="FEB50" s="53"/>
      <c r="FEC50" s="53"/>
      <c r="FED50" s="53"/>
      <c r="FEE50" s="53"/>
      <c r="FEF50" s="53"/>
      <c r="FEG50" s="53"/>
      <c r="FEH50" s="53"/>
      <c r="FEI50" s="53"/>
      <c r="FEJ50" s="53"/>
      <c r="FEK50" s="53"/>
      <c r="FEL50" s="53"/>
      <c r="FEM50" s="53"/>
      <c r="FEN50" s="53"/>
      <c r="FEO50" s="53"/>
      <c r="FEP50" s="53"/>
      <c r="FEQ50" s="53"/>
      <c r="FER50" s="53"/>
      <c r="FES50" s="53"/>
      <c r="FET50" s="53"/>
      <c r="FEU50" s="53"/>
      <c r="FEV50" s="53"/>
      <c r="FEW50" s="53"/>
      <c r="FEX50" s="53"/>
      <c r="FEY50" s="53"/>
      <c r="FEZ50" s="53"/>
      <c r="FFA50" s="53"/>
      <c r="FFB50" s="53"/>
      <c r="FFC50" s="53"/>
      <c r="FFD50" s="53"/>
      <c r="FFE50" s="53"/>
      <c r="FFF50" s="53"/>
      <c r="FFG50" s="53"/>
      <c r="FFH50" s="53"/>
      <c r="FFI50" s="53"/>
      <c r="FFJ50" s="53"/>
      <c r="FFK50" s="53"/>
      <c r="FFL50" s="53"/>
      <c r="FFM50" s="53"/>
      <c r="FFN50" s="53"/>
      <c r="FFO50" s="53"/>
      <c r="FFP50" s="53"/>
      <c r="FFQ50" s="53"/>
      <c r="FFR50" s="53"/>
      <c r="FFS50" s="53"/>
      <c r="FFT50" s="53"/>
      <c r="FFU50" s="53"/>
      <c r="FFV50" s="53"/>
      <c r="FFW50" s="53"/>
      <c r="FFX50" s="53"/>
      <c r="FFY50" s="53"/>
      <c r="FFZ50" s="53"/>
      <c r="FGA50" s="53"/>
      <c r="FGB50" s="53"/>
      <c r="FGC50" s="53"/>
      <c r="FGD50" s="53"/>
      <c r="FGE50" s="53"/>
      <c r="FGF50" s="53"/>
      <c r="FGG50" s="53"/>
      <c r="FGH50" s="53"/>
      <c r="FGI50" s="53"/>
      <c r="FGJ50" s="53"/>
      <c r="FGK50" s="53"/>
      <c r="FGL50" s="53"/>
      <c r="FGM50" s="53"/>
      <c r="FGN50" s="53"/>
      <c r="FGO50" s="53"/>
      <c r="FGP50" s="53"/>
      <c r="FGQ50" s="53"/>
      <c r="FGR50" s="53"/>
      <c r="FGS50" s="53"/>
      <c r="FGT50" s="53"/>
      <c r="FGU50" s="53"/>
      <c r="FGV50" s="53"/>
      <c r="FGW50" s="53"/>
      <c r="FGX50" s="53"/>
      <c r="FGY50" s="53"/>
      <c r="FGZ50" s="53"/>
      <c r="FHA50" s="53"/>
      <c r="FHB50" s="53"/>
      <c r="FHC50" s="53"/>
      <c r="FHD50" s="53"/>
      <c r="FHE50" s="53"/>
      <c r="FHF50" s="53"/>
      <c r="FHG50" s="53"/>
      <c r="FHH50" s="53"/>
      <c r="FHI50" s="53"/>
      <c r="FHJ50" s="53"/>
      <c r="FHK50" s="53"/>
      <c r="FHL50" s="53"/>
      <c r="FHM50" s="53"/>
      <c r="FHN50" s="53"/>
      <c r="FHO50" s="53"/>
      <c r="FHP50" s="53"/>
      <c r="FHQ50" s="53"/>
      <c r="FHR50" s="53"/>
      <c r="FHS50" s="53"/>
      <c r="FHT50" s="53"/>
      <c r="FHU50" s="53"/>
      <c r="FHV50" s="53"/>
      <c r="FHW50" s="53"/>
      <c r="FHX50" s="53"/>
      <c r="FHY50" s="53"/>
      <c r="FHZ50" s="53"/>
      <c r="FIA50" s="53"/>
      <c r="FIB50" s="53"/>
      <c r="FIC50" s="53"/>
      <c r="FID50" s="53"/>
      <c r="FIE50" s="53"/>
      <c r="FIF50" s="53"/>
      <c r="FIG50" s="53"/>
      <c r="FIH50" s="53"/>
      <c r="FII50" s="53"/>
      <c r="FIJ50" s="53"/>
      <c r="FIK50" s="53"/>
      <c r="FIL50" s="53"/>
      <c r="FIM50" s="53"/>
      <c r="FIN50" s="53"/>
      <c r="FIO50" s="53"/>
      <c r="FIP50" s="53"/>
      <c r="FIQ50" s="53"/>
      <c r="FIR50" s="53"/>
      <c r="FIS50" s="53"/>
      <c r="FIT50" s="53"/>
      <c r="FIU50" s="53"/>
      <c r="FIV50" s="53"/>
      <c r="FIW50" s="53"/>
      <c r="FIX50" s="53"/>
      <c r="FIY50" s="53"/>
      <c r="FIZ50" s="53"/>
      <c r="FJA50" s="53"/>
      <c r="FJB50" s="53"/>
      <c r="FJC50" s="53"/>
      <c r="FJD50" s="53"/>
      <c r="FJE50" s="53"/>
      <c r="FJF50" s="53"/>
      <c r="FJG50" s="53"/>
      <c r="FJH50" s="53"/>
      <c r="FJI50" s="53"/>
      <c r="FJJ50" s="53"/>
      <c r="FJK50" s="53"/>
      <c r="FJL50" s="53"/>
      <c r="FJM50" s="53"/>
      <c r="FJN50" s="53"/>
      <c r="FJO50" s="53"/>
      <c r="FJP50" s="53"/>
      <c r="FJQ50" s="53"/>
      <c r="FJR50" s="53"/>
      <c r="FJS50" s="53"/>
      <c r="FJT50" s="53"/>
      <c r="FJU50" s="53"/>
      <c r="FJV50" s="53"/>
      <c r="FJW50" s="53"/>
      <c r="FJX50" s="53"/>
      <c r="FJY50" s="53"/>
      <c r="FJZ50" s="53"/>
      <c r="FKA50" s="53"/>
      <c r="FKB50" s="53"/>
      <c r="FKC50" s="53"/>
      <c r="FKD50" s="53"/>
      <c r="FKE50" s="53"/>
      <c r="FKF50" s="53"/>
      <c r="FKG50" s="53"/>
      <c r="FKH50" s="53"/>
      <c r="FKI50" s="53"/>
      <c r="FKJ50" s="53"/>
      <c r="FKK50" s="53"/>
      <c r="FKL50" s="53"/>
      <c r="FKM50" s="53"/>
      <c r="FKN50" s="53"/>
      <c r="FKO50" s="53"/>
      <c r="FKP50" s="53"/>
      <c r="FKQ50" s="53"/>
      <c r="FKR50" s="53"/>
      <c r="FKS50" s="53"/>
      <c r="FKT50" s="53"/>
      <c r="FKU50" s="53"/>
      <c r="FKV50" s="53"/>
      <c r="FKW50" s="53"/>
      <c r="FKX50" s="53"/>
      <c r="FKY50" s="53"/>
      <c r="FKZ50" s="53"/>
      <c r="FLA50" s="53"/>
      <c r="FLB50" s="53"/>
      <c r="FLC50" s="53"/>
      <c r="FLD50" s="53"/>
      <c r="FLE50" s="53"/>
      <c r="FLF50" s="53"/>
      <c r="FLG50" s="53"/>
      <c r="FLH50" s="53"/>
      <c r="FLI50" s="53"/>
      <c r="FLJ50" s="53"/>
      <c r="FLK50" s="53"/>
      <c r="FLL50" s="53"/>
      <c r="FLM50" s="53"/>
      <c r="FLN50" s="53"/>
      <c r="FLO50" s="53"/>
      <c r="FLP50" s="53"/>
      <c r="FLQ50" s="53"/>
      <c r="FLR50" s="53"/>
      <c r="FLS50" s="53"/>
      <c r="FLT50" s="53"/>
      <c r="FLU50" s="53"/>
      <c r="FLV50" s="53"/>
      <c r="FLW50" s="53"/>
      <c r="FLX50" s="53"/>
      <c r="FLY50" s="53"/>
      <c r="FLZ50" s="53"/>
      <c r="FMA50" s="53"/>
      <c r="FMB50" s="53"/>
      <c r="FMC50" s="53"/>
      <c r="FMD50" s="53"/>
      <c r="FME50" s="53"/>
      <c r="FMF50" s="53"/>
      <c r="FMG50" s="53"/>
      <c r="FMH50" s="53"/>
      <c r="FMI50" s="53"/>
      <c r="FMJ50" s="53"/>
      <c r="FMK50" s="53"/>
      <c r="FML50" s="53"/>
      <c r="FMM50" s="53"/>
      <c r="FMN50" s="53"/>
      <c r="FMO50" s="53"/>
      <c r="FMP50" s="53"/>
      <c r="FMQ50" s="53"/>
      <c r="FMR50" s="53"/>
      <c r="FMS50" s="53"/>
      <c r="FMT50" s="53"/>
      <c r="FMU50" s="53"/>
      <c r="FMV50" s="53"/>
      <c r="FMW50" s="53"/>
      <c r="FMX50" s="53"/>
      <c r="FMY50" s="53"/>
      <c r="FMZ50" s="53"/>
      <c r="FNA50" s="53"/>
      <c r="FNB50" s="53"/>
      <c r="FNC50" s="53"/>
      <c r="FND50" s="53"/>
      <c r="FNE50" s="53"/>
      <c r="FNF50" s="53"/>
      <c r="FNG50" s="53"/>
      <c r="FNH50" s="53"/>
      <c r="FNI50" s="53"/>
      <c r="FNJ50" s="53"/>
      <c r="FNK50" s="53"/>
      <c r="FNL50" s="53"/>
      <c r="FNM50" s="53"/>
      <c r="FNN50" s="53"/>
      <c r="FNO50" s="53"/>
      <c r="FNP50" s="53"/>
      <c r="FNQ50" s="53"/>
      <c r="FNR50" s="53"/>
      <c r="FNS50" s="53"/>
      <c r="FNT50" s="53"/>
      <c r="FNU50" s="53"/>
      <c r="FNV50" s="53"/>
      <c r="FNW50" s="53"/>
      <c r="FNX50" s="53"/>
      <c r="FNY50" s="53"/>
      <c r="FNZ50" s="53"/>
      <c r="FOA50" s="53"/>
      <c r="FOB50" s="53"/>
      <c r="FOC50" s="53"/>
      <c r="FOD50" s="53"/>
      <c r="FOE50" s="53"/>
      <c r="FOF50" s="53"/>
      <c r="FOG50" s="53"/>
      <c r="FOH50" s="53"/>
      <c r="FOI50" s="53"/>
      <c r="FOJ50" s="53"/>
      <c r="FOK50" s="53"/>
      <c r="FOL50" s="53"/>
      <c r="FOM50" s="53"/>
      <c r="FON50" s="53"/>
      <c r="FOO50" s="53"/>
      <c r="FOP50" s="53"/>
      <c r="FOQ50" s="53"/>
      <c r="FOR50" s="53"/>
      <c r="FOS50" s="53"/>
      <c r="FOT50" s="53"/>
      <c r="FOU50" s="53"/>
      <c r="FOV50" s="53"/>
      <c r="FOW50" s="53"/>
      <c r="FOX50" s="53"/>
      <c r="FOY50" s="53"/>
      <c r="FOZ50" s="53"/>
      <c r="FPA50" s="53"/>
      <c r="FPB50" s="53"/>
      <c r="FPC50" s="53"/>
      <c r="FPD50" s="53"/>
      <c r="FPE50" s="53"/>
      <c r="FPF50" s="53"/>
      <c r="FPG50" s="53"/>
      <c r="FPH50" s="53"/>
      <c r="FPI50" s="53"/>
      <c r="FPJ50" s="53"/>
      <c r="FPK50" s="53"/>
      <c r="FPL50" s="53"/>
      <c r="FPM50" s="53"/>
      <c r="FPN50" s="53"/>
      <c r="FPO50" s="53"/>
      <c r="FPP50" s="53"/>
      <c r="FPQ50" s="53"/>
      <c r="FPR50" s="53"/>
      <c r="FPS50" s="53"/>
      <c r="FPT50" s="53"/>
      <c r="FPU50" s="53"/>
      <c r="FPV50" s="53"/>
      <c r="FPW50" s="53"/>
      <c r="FPX50" s="53"/>
      <c r="FPY50" s="53"/>
      <c r="FPZ50" s="53"/>
      <c r="FQA50" s="53"/>
      <c r="FQB50" s="53"/>
      <c r="FQC50" s="53"/>
      <c r="FQD50" s="53"/>
      <c r="FQE50" s="53"/>
      <c r="FQF50" s="53"/>
      <c r="FQG50" s="53"/>
      <c r="FQH50" s="53"/>
      <c r="FQI50" s="53"/>
      <c r="FQJ50" s="53"/>
      <c r="FQK50" s="53"/>
      <c r="FQL50" s="53"/>
      <c r="FQM50" s="53"/>
      <c r="FQN50" s="53"/>
      <c r="FQO50" s="53"/>
      <c r="FQP50" s="53"/>
      <c r="FQQ50" s="53"/>
      <c r="FQR50" s="53"/>
      <c r="FQS50" s="53"/>
      <c r="FQT50" s="53"/>
      <c r="FQU50" s="53"/>
      <c r="FQV50" s="53"/>
      <c r="FQW50" s="53"/>
      <c r="FQX50" s="53"/>
      <c r="FQY50" s="53"/>
      <c r="FQZ50" s="53"/>
      <c r="FRA50" s="53"/>
      <c r="FRB50" s="53"/>
      <c r="FRC50" s="53"/>
      <c r="FRD50" s="53"/>
      <c r="FRE50" s="53"/>
      <c r="FRF50" s="53"/>
      <c r="FRG50" s="53"/>
      <c r="FRH50" s="53"/>
      <c r="FRI50" s="53"/>
      <c r="FRJ50" s="53"/>
      <c r="FRK50" s="53"/>
      <c r="FRL50" s="53"/>
      <c r="FRM50" s="53"/>
      <c r="FRN50" s="53"/>
      <c r="FRO50" s="53"/>
      <c r="FRP50" s="53"/>
      <c r="FRQ50" s="53"/>
      <c r="FRR50" s="53"/>
      <c r="FRS50" s="53"/>
      <c r="FRT50" s="53"/>
      <c r="FRU50" s="53"/>
      <c r="FRV50" s="53"/>
      <c r="FRW50" s="53"/>
      <c r="FRX50" s="53"/>
      <c r="FRY50" s="53"/>
      <c r="FRZ50" s="53"/>
      <c r="FSA50" s="53"/>
      <c r="FSB50" s="53"/>
      <c r="FSC50" s="53"/>
      <c r="FSD50" s="53"/>
      <c r="FSE50" s="53"/>
      <c r="FSF50" s="53"/>
      <c r="FSG50" s="53"/>
      <c r="FSH50" s="53"/>
      <c r="FSI50" s="53"/>
      <c r="FSJ50" s="53"/>
      <c r="FSK50" s="53"/>
      <c r="FSL50" s="53"/>
      <c r="FSM50" s="53"/>
      <c r="FSN50" s="53"/>
      <c r="FSO50" s="53"/>
      <c r="FSP50" s="53"/>
      <c r="FSQ50" s="53"/>
      <c r="FSR50" s="53"/>
      <c r="FSS50" s="53"/>
      <c r="FST50" s="53"/>
      <c r="FSU50" s="53"/>
      <c r="FSV50" s="53"/>
      <c r="FSW50" s="53"/>
      <c r="FSX50" s="53"/>
      <c r="FSY50" s="53"/>
      <c r="FSZ50" s="53"/>
      <c r="FTA50" s="53"/>
      <c r="FTB50" s="53"/>
      <c r="FTC50" s="53"/>
      <c r="FTD50" s="53"/>
      <c r="FTE50" s="53"/>
      <c r="FTF50" s="53"/>
      <c r="FTG50" s="53"/>
      <c r="FTH50" s="53"/>
      <c r="FTI50" s="53"/>
      <c r="FTJ50" s="53"/>
      <c r="FTK50" s="53"/>
      <c r="FTL50" s="53"/>
      <c r="FTM50" s="53"/>
      <c r="FTN50" s="53"/>
      <c r="FTO50" s="53"/>
      <c r="FTP50" s="53"/>
      <c r="FTQ50" s="53"/>
      <c r="FTR50" s="53"/>
      <c r="FTS50" s="53"/>
      <c r="FTT50" s="53"/>
      <c r="FTU50" s="53"/>
      <c r="FTV50" s="53"/>
      <c r="FTW50" s="53"/>
      <c r="FTX50" s="53"/>
      <c r="FTY50" s="53"/>
      <c r="FTZ50" s="53"/>
      <c r="FUA50" s="53"/>
      <c r="FUB50" s="53"/>
      <c r="FUC50" s="53"/>
      <c r="FUD50" s="53"/>
      <c r="FUE50" s="53"/>
      <c r="FUF50" s="53"/>
      <c r="FUG50" s="53"/>
      <c r="FUH50" s="53"/>
      <c r="FUI50" s="53"/>
      <c r="FUJ50" s="53"/>
      <c r="FUK50" s="53"/>
      <c r="FUL50" s="53"/>
      <c r="FUM50" s="53"/>
      <c r="FUN50" s="53"/>
      <c r="FUO50" s="53"/>
      <c r="FUP50" s="53"/>
      <c r="FUQ50" s="53"/>
      <c r="FUR50" s="53"/>
      <c r="FUS50" s="53"/>
      <c r="FUT50" s="53"/>
      <c r="FUU50" s="53"/>
      <c r="FUV50" s="53"/>
      <c r="FUW50" s="53"/>
      <c r="FUX50" s="53"/>
      <c r="FUY50" s="53"/>
      <c r="FUZ50" s="53"/>
      <c r="FVA50" s="53"/>
      <c r="FVB50" s="53"/>
      <c r="FVC50" s="53"/>
      <c r="FVD50" s="53"/>
      <c r="FVE50" s="53"/>
      <c r="FVF50" s="53"/>
      <c r="FVG50" s="53"/>
      <c r="FVH50" s="53"/>
      <c r="FVI50" s="53"/>
      <c r="FVJ50" s="53"/>
      <c r="FVK50" s="53"/>
      <c r="FVL50" s="53"/>
      <c r="FVM50" s="53"/>
      <c r="FVN50" s="53"/>
      <c r="FVO50" s="53"/>
      <c r="FVP50" s="53"/>
      <c r="FVQ50" s="53"/>
      <c r="FVR50" s="53"/>
      <c r="FVS50" s="53"/>
      <c r="FVT50" s="53"/>
      <c r="FVU50" s="53"/>
      <c r="FVV50" s="53"/>
      <c r="FVW50" s="53"/>
      <c r="FVX50" s="53"/>
      <c r="FVY50" s="53"/>
      <c r="FVZ50" s="53"/>
      <c r="FWA50" s="53"/>
      <c r="FWB50" s="53"/>
      <c r="FWC50" s="53"/>
      <c r="FWD50" s="53"/>
      <c r="FWE50" s="53"/>
      <c r="FWF50" s="53"/>
      <c r="FWG50" s="53"/>
      <c r="FWH50" s="53"/>
      <c r="FWI50" s="53"/>
      <c r="FWJ50" s="53"/>
      <c r="FWK50" s="53"/>
      <c r="FWL50" s="53"/>
      <c r="FWM50" s="53"/>
      <c r="FWN50" s="53"/>
      <c r="FWO50" s="53"/>
      <c r="FWP50" s="53"/>
      <c r="FWQ50" s="53"/>
      <c r="FWR50" s="53"/>
      <c r="FWS50" s="53"/>
      <c r="FWT50" s="53"/>
      <c r="FWU50" s="53"/>
      <c r="FWV50" s="53"/>
      <c r="FWW50" s="53"/>
      <c r="FWX50" s="53"/>
      <c r="FWY50" s="53"/>
      <c r="FWZ50" s="53"/>
      <c r="FXA50" s="53"/>
      <c r="FXB50" s="53"/>
      <c r="FXC50" s="53"/>
      <c r="FXD50" s="53"/>
      <c r="FXE50" s="53"/>
      <c r="FXF50" s="53"/>
      <c r="FXG50" s="53"/>
      <c r="FXH50" s="53"/>
      <c r="FXI50" s="53"/>
      <c r="FXJ50" s="53"/>
      <c r="FXK50" s="53"/>
      <c r="FXL50" s="53"/>
      <c r="FXM50" s="53"/>
      <c r="FXN50" s="53"/>
      <c r="FXO50" s="53"/>
      <c r="FXP50" s="53"/>
      <c r="FXQ50" s="53"/>
      <c r="FXR50" s="53"/>
      <c r="FXS50" s="53"/>
      <c r="FXT50" s="53"/>
      <c r="FXU50" s="53"/>
      <c r="FXV50" s="53"/>
      <c r="FXW50" s="53"/>
      <c r="FXX50" s="53"/>
      <c r="FXY50" s="53"/>
      <c r="FXZ50" s="53"/>
      <c r="FYA50" s="53"/>
      <c r="FYB50" s="53"/>
      <c r="FYC50" s="53"/>
      <c r="FYD50" s="53"/>
      <c r="FYE50" s="53"/>
      <c r="FYF50" s="53"/>
      <c r="FYG50" s="53"/>
      <c r="FYH50" s="53"/>
      <c r="FYI50" s="53"/>
      <c r="FYJ50" s="53"/>
      <c r="FYK50" s="53"/>
      <c r="FYL50" s="53"/>
      <c r="FYM50" s="53"/>
      <c r="FYN50" s="53"/>
      <c r="FYO50" s="53"/>
      <c r="FYP50" s="53"/>
      <c r="FYQ50" s="53"/>
      <c r="FYR50" s="53"/>
      <c r="FYS50" s="53"/>
      <c r="FYT50" s="53"/>
      <c r="FYU50" s="53"/>
      <c r="FYV50" s="53"/>
      <c r="FYW50" s="53"/>
      <c r="FYX50" s="53"/>
      <c r="FYY50" s="53"/>
      <c r="FYZ50" s="53"/>
      <c r="FZA50" s="53"/>
      <c r="FZB50" s="53"/>
      <c r="FZC50" s="53"/>
      <c r="FZD50" s="53"/>
      <c r="FZE50" s="53"/>
      <c r="FZF50" s="53"/>
      <c r="FZG50" s="53"/>
      <c r="FZH50" s="53"/>
      <c r="FZI50" s="53"/>
      <c r="FZJ50" s="53"/>
      <c r="FZK50" s="53"/>
      <c r="FZL50" s="53"/>
      <c r="FZM50" s="53"/>
      <c r="FZN50" s="53"/>
      <c r="FZO50" s="53"/>
      <c r="FZP50" s="53"/>
      <c r="FZQ50" s="53"/>
      <c r="FZR50" s="53"/>
      <c r="FZS50" s="53"/>
      <c r="FZT50" s="53"/>
      <c r="FZU50" s="53"/>
      <c r="FZV50" s="53"/>
      <c r="FZW50" s="53"/>
      <c r="FZX50" s="53"/>
      <c r="FZY50" s="53"/>
      <c r="FZZ50" s="53"/>
      <c r="GAA50" s="53"/>
      <c r="GAB50" s="53"/>
      <c r="GAC50" s="53"/>
      <c r="GAD50" s="53"/>
      <c r="GAE50" s="53"/>
      <c r="GAF50" s="53"/>
      <c r="GAG50" s="53"/>
      <c r="GAH50" s="53"/>
      <c r="GAI50" s="53"/>
      <c r="GAJ50" s="53"/>
      <c r="GAK50" s="53"/>
      <c r="GAL50" s="53"/>
      <c r="GAM50" s="53"/>
      <c r="GAN50" s="53"/>
      <c r="GAO50" s="53"/>
      <c r="GAP50" s="53"/>
      <c r="GAQ50" s="53"/>
      <c r="GAR50" s="53"/>
      <c r="GAS50" s="53"/>
      <c r="GAT50" s="53"/>
      <c r="GAU50" s="53"/>
      <c r="GAV50" s="53"/>
      <c r="GAW50" s="53"/>
      <c r="GAX50" s="53"/>
      <c r="GAY50" s="53"/>
      <c r="GAZ50" s="53"/>
      <c r="GBA50" s="53"/>
      <c r="GBB50" s="53"/>
      <c r="GBC50" s="53"/>
      <c r="GBD50" s="53"/>
      <c r="GBE50" s="53"/>
      <c r="GBF50" s="53"/>
      <c r="GBG50" s="53"/>
      <c r="GBH50" s="53"/>
      <c r="GBI50" s="53"/>
      <c r="GBJ50" s="53"/>
      <c r="GBK50" s="53"/>
      <c r="GBL50" s="53"/>
      <c r="GBM50" s="53"/>
      <c r="GBN50" s="53"/>
      <c r="GBO50" s="53"/>
      <c r="GBP50" s="53"/>
      <c r="GBQ50" s="53"/>
      <c r="GBR50" s="53"/>
      <c r="GBS50" s="53"/>
      <c r="GBT50" s="53"/>
      <c r="GBU50" s="53"/>
      <c r="GBV50" s="53"/>
      <c r="GBW50" s="53"/>
      <c r="GBX50" s="53"/>
      <c r="GBY50" s="53"/>
      <c r="GBZ50" s="53"/>
      <c r="GCA50" s="53"/>
      <c r="GCB50" s="53"/>
      <c r="GCC50" s="53"/>
      <c r="GCD50" s="53"/>
      <c r="GCE50" s="53"/>
      <c r="GCF50" s="53"/>
      <c r="GCG50" s="53"/>
      <c r="GCH50" s="53"/>
      <c r="GCI50" s="53"/>
      <c r="GCJ50" s="53"/>
      <c r="GCK50" s="53"/>
      <c r="GCL50" s="53"/>
      <c r="GCM50" s="53"/>
      <c r="GCN50" s="53"/>
      <c r="GCO50" s="53"/>
      <c r="GCP50" s="53"/>
      <c r="GCQ50" s="53"/>
      <c r="GCR50" s="53"/>
      <c r="GCS50" s="53"/>
      <c r="GCT50" s="53"/>
      <c r="GCU50" s="53"/>
      <c r="GCV50" s="53"/>
      <c r="GCW50" s="53"/>
      <c r="GCX50" s="53"/>
      <c r="GCY50" s="53"/>
      <c r="GCZ50" s="53"/>
      <c r="GDA50" s="53"/>
      <c r="GDB50" s="53"/>
      <c r="GDC50" s="53"/>
      <c r="GDD50" s="53"/>
      <c r="GDE50" s="53"/>
      <c r="GDF50" s="53"/>
      <c r="GDG50" s="53"/>
      <c r="GDH50" s="53"/>
      <c r="GDI50" s="53"/>
      <c r="GDJ50" s="53"/>
      <c r="GDK50" s="53"/>
      <c r="GDL50" s="53"/>
      <c r="GDM50" s="53"/>
      <c r="GDN50" s="53"/>
      <c r="GDO50" s="53"/>
      <c r="GDP50" s="53"/>
      <c r="GDQ50" s="53"/>
      <c r="GDR50" s="53"/>
      <c r="GDS50" s="53"/>
      <c r="GDT50" s="53"/>
      <c r="GDU50" s="53"/>
      <c r="GDV50" s="53"/>
      <c r="GDW50" s="53"/>
      <c r="GDX50" s="53"/>
      <c r="GDY50" s="53"/>
      <c r="GDZ50" s="53"/>
      <c r="GEA50" s="53"/>
      <c r="GEB50" s="53"/>
      <c r="GEC50" s="53"/>
      <c r="GED50" s="53"/>
      <c r="GEE50" s="53"/>
      <c r="GEF50" s="53"/>
      <c r="GEG50" s="53"/>
      <c r="GEH50" s="53"/>
      <c r="GEI50" s="53"/>
      <c r="GEJ50" s="53"/>
      <c r="GEK50" s="53"/>
      <c r="GEL50" s="53"/>
      <c r="GEM50" s="53"/>
      <c r="GEN50" s="53"/>
      <c r="GEO50" s="53"/>
      <c r="GEP50" s="53"/>
      <c r="GEQ50" s="53"/>
      <c r="GER50" s="53"/>
      <c r="GES50" s="53"/>
      <c r="GET50" s="53"/>
      <c r="GEU50" s="53"/>
      <c r="GEV50" s="53"/>
      <c r="GEW50" s="53"/>
      <c r="GEX50" s="53"/>
      <c r="GEY50" s="53"/>
      <c r="GEZ50" s="53"/>
      <c r="GFA50" s="53"/>
      <c r="GFB50" s="53"/>
      <c r="GFC50" s="53"/>
      <c r="GFD50" s="53"/>
      <c r="GFE50" s="53"/>
      <c r="GFF50" s="53"/>
      <c r="GFG50" s="53"/>
      <c r="GFH50" s="53"/>
      <c r="GFI50" s="53"/>
      <c r="GFJ50" s="53"/>
      <c r="GFK50" s="53"/>
      <c r="GFL50" s="53"/>
      <c r="GFM50" s="53"/>
      <c r="GFN50" s="53"/>
      <c r="GFO50" s="53"/>
      <c r="GFP50" s="53"/>
      <c r="GFQ50" s="53"/>
      <c r="GFR50" s="53"/>
      <c r="GFS50" s="53"/>
      <c r="GFT50" s="53"/>
      <c r="GFU50" s="53"/>
      <c r="GFV50" s="53"/>
      <c r="GFW50" s="53"/>
      <c r="GFX50" s="53"/>
      <c r="GFY50" s="53"/>
      <c r="GFZ50" s="53"/>
      <c r="GGA50" s="53"/>
      <c r="GGB50" s="53"/>
      <c r="GGC50" s="53"/>
      <c r="GGD50" s="53"/>
      <c r="GGE50" s="53"/>
      <c r="GGF50" s="53"/>
      <c r="GGG50" s="53"/>
      <c r="GGH50" s="53"/>
      <c r="GGI50" s="53"/>
      <c r="GGJ50" s="53"/>
      <c r="GGK50" s="53"/>
      <c r="GGL50" s="53"/>
      <c r="GGM50" s="53"/>
      <c r="GGN50" s="53"/>
      <c r="GGO50" s="53"/>
      <c r="GGP50" s="53"/>
      <c r="GGQ50" s="53"/>
      <c r="GGR50" s="53"/>
      <c r="GGS50" s="53"/>
      <c r="GGT50" s="53"/>
      <c r="GGU50" s="53"/>
      <c r="GGV50" s="53"/>
      <c r="GGW50" s="53"/>
      <c r="GGX50" s="53"/>
      <c r="GGY50" s="53"/>
      <c r="GGZ50" s="53"/>
      <c r="GHA50" s="53"/>
      <c r="GHB50" s="53"/>
      <c r="GHC50" s="53"/>
      <c r="GHD50" s="53"/>
      <c r="GHE50" s="53"/>
      <c r="GHF50" s="53"/>
      <c r="GHG50" s="53"/>
      <c r="GHH50" s="53"/>
      <c r="GHI50" s="53"/>
      <c r="GHJ50" s="53"/>
      <c r="GHK50" s="53"/>
      <c r="GHL50" s="53"/>
      <c r="GHM50" s="53"/>
      <c r="GHN50" s="53"/>
      <c r="GHO50" s="53"/>
      <c r="GHP50" s="53"/>
      <c r="GHQ50" s="53"/>
      <c r="GHR50" s="53"/>
      <c r="GHS50" s="53"/>
      <c r="GHT50" s="53"/>
      <c r="GHU50" s="53"/>
      <c r="GHV50" s="53"/>
      <c r="GHW50" s="53"/>
      <c r="GHX50" s="53"/>
      <c r="GHY50" s="53"/>
      <c r="GHZ50" s="53"/>
      <c r="GIA50" s="53"/>
      <c r="GIB50" s="53"/>
      <c r="GIC50" s="53"/>
      <c r="GID50" s="53"/>
      <c r="GIE50" s="53"/>
      <c r="GIF50" s="53"/>
      <c r="GIG50" s="53"/>
      <c r="GIH50" s="53"/>
      <c r="GII50" s="53"/>
      <c r="GIJ50" s="53"/>
      <c r="GIK50" s="53"/>
      <c r="GIL50" s="53"/>
      <c r="GIM50" s="53"/>
      <c r="GIN50" s="53"/>
      <c r="GIO50" s="53"/>
      <c r="GIP50" s="53"/>
      <c r="GIQ50" s="53"/>
      <c r="GIR50" s="53"/>
      <c r="GIS50" s="53"/>
      <c r="GIT50" s="53"/>
      <c r="GIU50" s="53"/>
      <c r="GIV50" s="53"/>
      <c r="GIW50" s="53"/>
      <c r="GIX50" s="53"/>
      <c r="GIY50" s="53"/>
      <c r="GIZ50" s="53"/>
      <c r="GJA50" s="53"/>
      <c r="GJB50" s="53"/>
      <c r="GJC50" s="53"/>
      <c r="GJD50" s="53"/>
      <c r="GJE50" s="53"/>
      <c r="GJF50" s="53"/>
      <c r="GJG50" s="53"/>
      <c r="GJH50" s="53"/>
      <c r="GJI50" s="53"/>
      <c r="GJJ50" s="53"/>
      <c r="GJK50" s="53"/>
      <c r="GJL50" s="53"/>
      <c r="GJM50" s="53"/>
      <c r="GJN50" s="53"/>
      <c r="GJO50" s="53"/>
      <c r="GJP50" s="53"/>
      <c r="GJQ50" s="53"/>
      <c r="GJR50" s="53"/>
      <c r="GJS50" s="53"/>
      <c r="GJT50" s="53"/>
      <c r="GJU50" s="53"/>
      <c r="GJV50" s="53"/>
      <c r="GJW50" s="53"/>
      <c r="GJX50" s="53"/>
      <c r="GJY50" s="53"/>
      <c r="GJZ50" s="53"/>
      <c r="GKA50" s="53"/>
      <c r="GKB50" s="53"/>
      <c r="GKC50" s="53"/>
      <c r="GKD50" s="53"/>
      <c r="GKE50" s="53"/>
      <c r="GKF50" s="53"/>
      <c r="GKG50" s="53"/>
      <c r="GKH50" s="53"/>
      <c r="GKI50" s="53"/>
      <c r="GKJ50" s="53"/>
      <c r="GKK50" s="53"/>
      <c r="GKL50" s="53"/>
      <c r="GKM50" s="53"/>
      <c r="GKN50" s="53"/>
      <c r="GKO50" s="53"/>
      <c r="GKP50" s="53"/>
      <c r="GKQ50" s="53"/>
      <c r="GKR50" s="53"/>
      <c r="GKS50" s="53"/>
      <c r="GKT50" s="53"/>
      <c r="GKU50" s="53"/>
      <c r="GKV50" s="53"/>
      <c r="GKW50" s="53"/>
      <c r="GKX50" s="53"/>
      <c r="GKY50" s="53"/>
      <c r="GKZ50" s="53"/>
      <c r="GLA50" s="53"/>
      <c r="GLB50" s="53"/>
      <c r="GLC50" s="53"/>
      <c r="GLD50" s="53"/>
      <c r="GLE50" s="53"/>
      <c r="GLF50" s="53"/>
      <c r="GLG50" s="53"/>
      <c r="GLH50" s="53"/>
      <c r="GLI50" s="53"/>
      <c r="GLJ50" s="53"/>
      <c r="GLK50" s="53"/>
      <c r="GLL50" s="53"/>
      <c r="GLM50" s="53"/>
      <c r="GLN50" s="53"/>
      <c r="GLO50" s="53"/>
      <c r="GLP50" s="53"/>
      <c r="GLQ50" s="53"/>
      <c r="GLR50" s="53"/>
      <c r="GLS50" s="53"/>
      <c r="GLT50" s="53"/>
      <c r="GLU50" s="53"/>
      <c r="GLV50" s="53"/>
      <c r="GLW50" s="53"/>
      <c r="GLX50" s="53"/>
      <c r="GLY50" s="53"/>
      <c r="GLZ50" s="53"/>
      <c r="GMA50" s="53"/>
      <c r="GMB50" s="53"/>
      <c r="GMC50" s="53"/>
      <c r="GMD50" s="53"/>
      <c r="GME50" s="53"/>
      <c r="GMF50" s="53"/>
      <c r="GMG50" s="53"/>
      <c r="GMH50" s="53"/>
      <c r="GMI50" s="53"/>
      <c r="GMJ50" s="53"/>
      <c r="GMK50" s="53"/>
      <c r="GML50" s="53"/>
      <c r="GMM50" s="53"/>
      <c r="GMN50" s="53"/>
      <c r="GMO50" s="53"/>
      <c r="GMP50" s="53"/>
      <c r="GMQ50" s="53"/>
      <c r="GMR50" s="53"/>
      <c r="GMS50" s="53"/>
      <c r="GMT50" s="53"/>
      <c r="GMU50" s="53"/>
      <c r="GMV50" s="53"/>
      <c r="GMW50" s="53"/>
      <c r="GMX50" s="53"/>
      <c r="GMY50" s="53"/>
      <c r="GMZ50" s="53"/>
      <c r="GNA50" s="53"/>
      <c r="GNB50" s="53"/>
      <c r="GNC50" s="53"/>
      <c r="GND50" s="53"/>
      <c r="GNE50" s="53"/>
      <c r="GNF50" s="53"/>
      <c r="GNG50" s="53"/>
      <c r="GNH50" s="53"/>
      <c r="GNI50" s="53"/>
      <c r="GNJ50" s="53"/>
      <c r="GNK50" s="53"/>
      <c r="GNL50" s="53"/>
      <c r="GNM50" s="53"/>
      <c r="GNN50" s="53"/>
      <c r="GNO50" s="53"/>
      <c r="GNP50" s="53"/>
      <c r="GNQ50" s="53"/>
      <c r="GNR50" s="53"/>
      <c r="GNS50" s="53"/>
      <c r="GNT50" s="53"/>
      <c r="GNU50" s="53"/>
      <c r="GNV50" s="53"/>
      <c r="GNW50" s="53"/>
      <c r="GNX50" s="53"/>
      <c r="GNY50" s="53"/>
      <c r="GNZ50" s="53"/>
      <c r="GOA50" s="53"/>
      <c r="GOB50" s="53"/>
      <c r="GOC50" s="53"/>
      <c r="GOD50" s="53"/>
      <c r="GOE50" s="53"/>
      <c r="GOF50" s="53"/>
      <c r="GOG50" s="53"/>
      <c r="GOH50" s="53"/>
      <c r="GOI50" s="53"/>
      <c r="GOJ50" s="53"/>
      <c r="GOK50" s="53"/>
      <c r="GOL50" s="53"/>
      <c r="GOM50" s="53"/>
      <c r="GON50" s="53"/>
      <c r="GOO50" s="53"/>
      <c r="GOP50" s="53"/>
      <c r="GOQ50" s="53"/>
      <c r="GOR50" s="53"/>
      <c r="GOS50" s="53"/>
      <c r="GOT50" s="53"/>
      <c r="GOU50" s="53"/>
      <c r="GOV50" s="53"/>
      <c r="GOW50" s="53"/>
      <c r="GOX50" s="53"/>
      <c r="GOY50" s="53"/>
      <c r="GOZ50" s="53"/>
      <c r="GPA50" s="53"/>
      <c r="GPB50" s="53"/>
      <c r="GPC50" s="53"/>
      <c r="GPD50" s="53"/>
      <c r="GPE50" s="53"/>
      <c r="GPF50" s="53"/>
      <c r="GPG50" s="53"/>
      <c r="GPH50" s="53"/>
      <c r="GPI50" s="53"/>
      <c r="GPJ50" s="53"/>
      <c r="GPK50" s="53"/>
      <c r="GPL50" s="53"/>
      <c r="GPM50" s="53"/>
      <c r="GPN50" s="53"/>
      <c r="GPO50" s="53"/>
      <c r="GPP50" s="53"/>
      <c r="GPQ50" s="53"/>
      <c r="GPR50" s="53"/>
      <c r="GPS50" s="53"/>
      <c r="GPT50" s="53"/>
      <c r="GPU50" s="53"/>
      <c r="GPV50" s="53"/>
      <c r="GPW50" s="53"/>
      <c r="GPX50" s="53"/>
      <c r="GPY50" s="53"/>
      <c r="GPZ50" s="53"/>
      <c r="GQA50" s="53"/>
      <c r="GQB50" s="53"/>
      <c r="GQC50" s="53"/>
      <c r="GQD50" s="53"/>
      <c r="GQE50" s="53"/>
      <c r="GQF50" s="53"/>
      <c r="GQG50" s="53"/>
      <c r="GQH50" s="53"/>
      <c r="GQI50" s="53"/>
      <c r="GQJ50" s="53"/>
      <c r="GQK50" s="53"/>
      <c r="GQL50" s="53"/>
      <c r="GQM50" s="53"/>
      <c r="GQN50" s="53"/>
      <c r="GQO50" s="53"/>
      <c r="GQP50" s="53"/>
      <c r="GQQ50" s="53"/>
      <c r="GQR50" s="53"/>
      <c r="GQS50" s="53"/>
      <c r="GQT50" s="53"/>
      <c r="GQU50" s="53"/>
      <c r="GQV50" s="53"/>
      <c r="GQW50" s="53"/>
      <c r="GQX50" s="53"/>
      <c r="GQY50" s="53"/>
      <c r="GQZ50" s="53"/>
      <c r="GRA50" s="53"/>
      <c r="GRB50" s="53"/>
      <c r="GRC50" s="53"/>
      <c r="GRD50" s="53"/>
      <c r="GRE50" s="53"/>
      <c r="GRF50" s="53"/>
      <c r="GRG50" s="53"/>
      <c r="GRH50" s="53"/>
      <c r="GRI50" s="53"/>
      <c r="GRJ50" s="53"/>
      <c r="GRK50" s="53"/>
      <c r="GRL50" s="53"/>
      <c r="GRM50" s="53"/>
      <c r="GRN50" s="53"/>
      <c r="GRO50" s="53"/>
      <c r="GRP50" s="53"/>
      <c r="GRQ50" s="53"/>
      <c r="GRR50" s="53"/>
      <c r="GRS50" s="53"/>
      <c r="GRT50" s="53"/>
      <c r="GRU50" s="53"/>
      <c r="GRV50" s="53"/>
      <c r="GRW50" s="53"/>
      <c r="GRX50" s="53"/>
      <c r="GRY50" s="53"/>
      <c r="GRZ50" s="53"/>
      <c r="GSA50" s="53"/>
      <c r="GSB50" s="53"/>
      <c r="GSC50" s="53"/>
      <c r="GSD50" s="53"/>
      <c r="GSE50" s="53"/>
      <c r="GSF50" s="53"/>
      <c r="GSG50" s="53"/>
      <c r="GSH50" s="53"/>
      <c r="GSI50" s="53"/>
      <c r="GSJ50" s="53"/>
      <c r="GSK50" s="53"/>
      <c r="GSL50" s="53"/>
      <c r="GSM50" s="53"/>
      <c r="GSN50" s="53"/>
      <c r="GSO50" s="53"/>
      <c r="GSP50" s="53"/>
      <c r="GSQ50" s="53"/>
      <c r="GSR50" s="53"/>
      <c r="GSS50" s="53"/>
      <c r="GST50" s="53"/>
      <c r="GSU50" s="53"/>
      <c r="GSV50" s="53"/>
      <c r="GSW50" s="53"/>
      <c r="GSX50" s="53"/>
      <c r="GSY50" s="53"/>
      <c r="GSZ50" s="53"/>
      <c r="GTA50" s="53"/>
      <c r="GTB50" s="53"/>
      <c r="GTC50" s="53"/>
      <c r="GTD50" s="53"/>
      <c r="GTE50" s="53"/>
      <c r="GTF50" s="53"/>
      <c r="GTG50" s="53"/>
      <c r="GTH50" s="53"/>
      <c r="GTI50" s="53"/>
      <c r="GTJ50" s="53"/>
      <c r="GTK50" s="53"/>
      <c r="GTL50" s="53"/>
      <c r="GTM50" s="53"/>
      <c r="GTN50" s="53"/>
      <c r="GTO50" s="53"/>
      <c r="GTP50" s="53"/>
      <c r="GTQ50" s="53"/>
      <c r="GTR50" s="53"/>
      <c r="GTS50" s="53"/>
      <c r="GTT50" s="53"/>
      <c r="GTU50" s="53"/>
      <c r="GTV50" s="53"/>
      <c r="GTW50" s="53"/>
      <c r="GTX50" s="53"/>
      <c r="GTY50" s="53"/>
      <c r="GTZ50" s="53"/>
      <c r="GUA50" s="53"/>
      <c r="GUB50" s="53"/>
      <c r="GUC50" s="53"/>
      <c r="GUD50" s="53"/>
      <c r="GUE50" s="53"/>
      <c r="GUF50" s="53"/>
      <c r="GUG50" s="53"/>
      <c r="GUH50" s="53"/>
      <c r="GUI50" s="53"/>
      <c r="GUJ50" s="53"/>
      <c r="GUK50" s="53"/>
      <c r="GUL50" s="53"/>
      <c r="GUM50" s="53"/>
      <c r="GUN50" s="53"/>
      <c r="GUO50" s="53"/>
      <c r="GUP50" s="53"/>
      <c r="GUQ50" s="53"/>
      <c r="GUR50" s="53"/>
      <c r="GUS50" s="53"/>
      <c r="GUT50" s="53"/>
      <c r="GUU50" s="53"/>
      <c r="GUV50" s="53"/>
      <c r="GUW50" s="53"/>
      <c r="GUX50" s="53"/>
      <c r="GUY50" s="53"/>
      <c r="GUZ50" s="53"/>
      <c r="GVA50" s="53"/>
      <c r="GVB50" s="53"/>
      <c r="GVC50" s="53"/>
      <c r="GVD50" s="53"/>
      <c r="GVE50" s="53"/>
      <c r="GVF50" s="53"/>
      <c r="GVG50" s="53"/>
      <c r="GVH50" s="53"/>
      <c r="GVI50" s="53"/>
      <c r="GVJ50" s="53"/>
      <c r="GVK50" s="53"/>
      <c r="GVL50" s="53"/>
      <c r="GVM50" s="53"/>
      <c r="GVN50" s="53"/>
      <c r="GVO50" s="53"/>
      <c r="GVP50" s="53"/>
      <c r="GVQ50" s="53"/>
      <c r="GVR50" s="53"/>
      <c r="GVS50" s="53"/>
      <c r="GVT50" s="53"/>
      <c r="GVU50" s="53"/>
      <c r="GVV50" s="53"/>
      <c r="GVW50" s="53"/>
      <c r="GVX50" s="53"/>
      <c r="GVY50" s="53"/>
      <c r="GVZ50" s="53"/>
      <c r="GWA50" s="53"/>
      <c r="GWB50" s="53"/>
      <c r="GWC50" s="53"/>
      <c r="GWD50" s="53"/>
      <c r="GWE50" s="53"/>
      <c r="GWF50" s="53"/>
      <c r="GWG50" s="53"/>
      <c r="GWH50" s="53"/>
      <c r="GWI50" s="53"/>
      <c r="GWJ50" s="53"/>
      <c r="GWK50" s="53"/>
      <c r="GWL50" s="53"/>
      <c r="GWM50" s="53"/>
      <c r="GWN50" s="53"/>
      <c r="GWO50" s="53"/>
      <c r="GWP50" s="53"/>
      <c r="GWQ50" s="53"/>
      <c r="GWR50" s="53"/>
      <c r="GWS50" s="53"/>
      <c r="GWT50" s="53"/>
      <c r="GWU50" s="53"/>
      <c r="GWV50" s="53"/>
      <c r="GWW50" s="53"/>
      <c r="GWX50" s="53"/>
      <c r="GWY50" s="53"/>
      <c r="GWZ50" s="53"/>
      <c r="GXA50" s="53"/>
      <c r="GXB50" s="53"/>
      <c r="GXC50" s="53"/>
      <c r="GXD50" s="53"/>
      <c r="GXE50" s="53"/>
      <c r="GXF50" s="53"/>
      <c r="GXG50" s="53"/>
      <c r="GXH50" s="53"/>
      <c r="GXI50" s="53"/>
      <c r="GXJ50" s="53"/>
      <c r="GXK50" s="53"/>
      <c r="GXL50" s="53"/>
      <c r="GXM50" s="53"/>
      <c r="GXN50" s="53"/>
      <c r="GXO50" s="53"/>
      <c r="GXP50" s="53"/>
      <c r="GXQ50" s="53"/>
      <c r="GXR50" s="53"/>
      <c r="GXS50" s="53"/>
      <c r="GXT50" s="53"/>
      <c r="GXU50" s="53"/>
      <c r="GXV50" s="53"/>
      <c r="GXW50" s="53"/>
      <c r="GXX50" s="53"/>
      <c r="GXY50" s="53"/>
      <c r="GXZ50" s="53"/>
      <c r="GYA50" s="53"/>
      <c r="GYB50" s="53"/>
      <c r="GYC50" s="53"/>
      <c r="GYD50" s="53"/>
      <c r="GYE50" s="53"/>
      <c r="GYF50" s="53"/>
      <c r="GYG50" s="53"/>
      <c r="GYH50" s="53"/>
      <c r="GYI50" s="53"/>
      <c r="GYJ50" s="53"/>
      <c r="GYK50" s="53"/>
      <c r="GYL50" s="53"/>
      <c r="GYM50" s="53"/>
      <c r="GYN50" s="53"/>
      <c r="GYO50" s="53"/>
      <c r="GYP50" s="53"/>
      <c r="GYQ50" s="53"/>
      <c r="GYR50" s="53"/>
      <c r="GYS50" s="53"/>
      <c r="GYT50" s="53"/>
      <c r="GYU50" s="53"/>
      <c r="GYV50" s="53"/>
      <c r="GYW50" s="53"/>
      <c r="GYX50" s="53"/>
      <c r="GYY50" s="53"/>
      <c r="GYZ50" s="53"/>
      <c r="GZA50" s="53"/>
      <c r="GZB50" s="53"/>
      <c r="GZC50" s="53"/>
      <c r="GZD50" s="53"/>
      <c r="GZE50" s="53"/>
      <c r="GZF50" s="53"/>
      <c r="GZG50" s="53"/>
      <c r="GZH50" s="53"/>
      <c r="GZI50" s="53"/>
      <c r="GZJ50" s="53"/>
      <c r="GZK50" s="53"/>
      <c r="GZL50" s="53"/>
      <c r="GZM50" s="53"/>
      <c r="GZN50" s="53"/>
      <c r="GZO50" s="53"/>
      <c r="GZP50" s="53"/>
      <c r="GZQ50" s="53"/>
      <c r="GZR50" s="53"/>
      <c r="GZS50" s="53"/>
      <c r="GZT50" s="53"/>
      <c r="GZU50" s="53"/>
      <c r="GZV50" s="53"/>
      <c r="GZW50" s="53"/>
      <c r="GZX50" s="53"/>
      <c r="GZY50" s="53"/>
      <c r="GZZ50" s="53"/>
      <c r="HAA50" s="53"/>
      <c r="HAB50" s="53"/>
      <c r="HAC50" s="53"/>
      <c r="HAD50" s="53"/>
      <c r="HAE50" s="53"/>
      <c r="HAF50" s="53"/>
      <c r="HAG50" s="53"/>
      <c r="HAH50" s="53"/>
      <c r="HAI50" s="53"/>
      <c r="HAJ50" s="53"/>
      <c r="HAK50" s="53"/>
      <c r="HAL50" s="53"/>
      <c r="HAM50" s="53"/>
      <c r="HAN50" s="53"/>
      <c r="HAO50" s="53"/>
      <c r="HAP50" s="53"/>
      <c r="HAQ50" s="53"/>
      <c r="HAR50" s="53"/>
      <c r="HAS50" s="53"/>
      <c r="HAT50" s="53"/>
      <c r="HAU50" s="53"/>
      <c r="HAV50" s="53"/>
      <c r="HAW50" s="53"/>
      <c r="HAX50" s="53"/>
      <c r="HAY50" s="53"/>
      <c r="HAZ50" s="53"/>
      <c r="HBA50" s="53"/>
      <c r="HBB50" s="53"/>
      <c r="HBC50" s="53"/>
      <c r="HBD50" s="53"/>
      <c r="HBE50" s="53"/>
      <c r="HBF50" s="53"/>
      <c r="HBG50" s="53"/>
      <c r="HBH50" s="53"/>
      <c r="HBI50" s="53"/>
      <c r="HBJ50" s="53"/>
      <c r="HBK50" s="53"/>
      <c r="HBL50" s="53"/>
      <c r="HBM50" s="53"/>
      <c r="HBN50" s="53"/>
      <c r="HBO50" s="53"/>
      <c r="HBP50" s="53"/>
      <c r="HBQ50" s="53"/>
      <c r="HBR50" s="53"/>
      <c r="HBS50" s="53"/>
      <c r="HBT50" s="53"/>
      <c r="HBU50" s="53"/>
      <c r="HBV50" s="53"/>
      <c r="HBW50" s="53"/>
      <c r="HBX50" s="53"/>
      <c r="HBY50" s="53"/>
      <c r="HBZ50" s="53"/>
      <c r="HCA50" s="53"/>
      <c r="HCB50" s="53"/>
      <c r="HCC50" s="53"/>
      <c r="HCD50" s="53"/>
      <c r="HCE50" s="53"/>
      <c r="HCF50" s="53"/>
      <c r="HCG50" s="53"/>
      <c r="HCH50" s="53"/>
      <c r="HCI50" s="53"/>
      <c r="HCJ50" s="53"/>
      <c r="HCK50" s="53"/>
      <c r="HCL50" s="53"/>
      <c r="HCM50" s="53"/>
      <c r="HCN50" s="53"/>
      <c r="HCO50" s="53"/>
      <c r="HCP50" s="53"/>
      <c r="HCQ50" s="53"/>
      <c r="HCR50" s="53"/>
      <c r="HCS50" s="53"/>
      <c r="HCT50" s="53"/>
      <c r="HCU50" s="53"/>
      <c r="HCV50" s="53"/>
      <c r="HCW50" s="53"/>
      <c r="HCX50" s="53"/>
      <c r="HCY50" s="53"/>
      <c r="HCZ50" s="53"/>
      <c r="HDA50" s="53"/>
      <c r="HDB50" s="53"/>
      <c r="HDC50" s="53"/>
      <c r="HDD50" s="53"/>
      <c r="HDE50" s="53"/>
      <c r="HDF50" s="53"/>
      <c r="HDG50" s="53"/>
      <c r="HDH50" s="53"/>
      <c r="HDI50" s="53"/>
      <c r="HDJ50" s="53"/>
      <c r="HDK50" s="53"/>
      <c r="HDL50" s="53"/>
      <c r="HDM50" s="53"/>
      <c r="HDN50" s="53"/>
      <c r="HDO50" s="53"/>
      <c r="HDP50" s="53"/>
      <c r="HDQ50" s="53"/>
      <c r="HDR50" s="53"/>
      <c r="HDS50" s="53"/>
      <c r="HDT50" s="53"/>
      <c r="HDU50" s="53"/>
      <c r="HDV50" s="53"/>
      <c r="HDW50" s="53"/>
      <c r="HDX50" s="53"/>
      <c r="HDY50" s="53"/>
      <c r="HDZ50" s="53"/>
      <c r="HEA50" s="53"/>
      <c r="HEB50" s="53"/>
      <c r="HEC50" s="53"/>
      <c r="HED50" s="53"/>
      <c r="HEE50" s="53"/>
      <c r="HEF50" s="53"/>
      <c r="HEG50" s="53"/>
      <c r="HEH50" s="53"/>
      <c r="HEI50" s="53"/>
      <c r="HEJ50" s="53"/>
      <c r="HEK50" s="53"/>
      <c r="HEL50" s="53"/>
      <c r="HEM50" s="53"/>
      <c r="HEN50" s="53"/>
      <c r="HEO50" s="53"/>
      <c r="HEP50" s="53"/>
      <c r="HEQ50" s="53"/>
      <c r="HER50" s="53"/>
      <c r="HES50" s="53"/>
      <c r="HET50" s="53"/>
      <c r="HEU50" s="53"/>
      <c r="HEV50" s="53"/>
      <c r="HEW50" s="53"/>
      <c r="HEX50" s="53"/>
      <c r="HEY50" s="53"/>
      <c r="HEZ50" s="53"/>
      <c r="HFA50" s="53"/>
      <c r="HFB50" s="53"/>
      <c r="HFC50" s="53"/>
      <c r="HFD50" s="53"/>
      <c r="HFE50" s="53"/>
      <c r="HFF50" s="53"/>
      <c r="HFG50" s="53"/>
      <c r="HFH50" s="53"/>
      <c r="HFI50" s="53"/>
      <c r="HFJ50" s="53"/>
      <c r="HFK50" s="53"/>
      <c r="HFL50" s="53"/>
      <c r="HFM50" s="53"/>
      <c r="HFN50" s="53"/>
      <c r="HFO50" s="53"/>
      <c r="HFP50" s="53"/>
      <c r="HFQ50" s="53"/>
      <c r="HFR50" s="53"/>
      <c r="HFS50" s="53"/>
      <c r="HFT50" s="53"/>
      <c r="HFU50" s="53"/>
      <c r="HFV50" s="53"/>
      <c r="HFW50" s="53"/>
      <c r="HFX50" s="53"/>
      <c r="HFY50" s="53"/>
      <c r="HFZ50" s="53"/>
      <c r="HGA50" s="53"/>
      <c r="HGB50" s="53"/>
      <c r="HGC50" s="53"/>
      <c r="HGD50" s="53"/>
      <c r="HGE50" s="53"/>
      <c r="HGF50" s="53"/>
      <c r="HGG50" s="53"/>
      <c r="HGH50" s="53"/>
      <c r="HGI50" s="53"/>
      <c r="HGJ50" s="53"/>
      <c r="HGK50" s="53"/>
      <c r="HGL50" s="53"/>
      <c r="HGM50" s="53"/>
      <c r="HGN50" s="53"/>
      <c r="HGO50" s="53"/>
      <c r="HGP50" s="53"/>
      <c r="HGQ50" s="53"/>
      <c r="HGR50" s="53"/>
      <c r="HGS50" s="53"/>
      <c r="HGT50" s="53"/>
      <c r="HGU50" s="53"/>
      <c r="HGV50" s="53"/>
      <c r="HGW50" s="53"/>
      <c r="HGX50" s="53"/>
      <c r="HGY50" s="53"/>
      <c r="HGZ50" s="53"/>
      <c r="HHA50" s="53"/>
      <c r="HHB50" s="53"/>
      <c r="HHC50" s="53"/>
      <c r="HHD50" s="53"/>
      <c r="HHE50" s="53"/>
      <c r="HHF50" s="53"/>
      <c r="HHG50" s="53"/>
      <c r="HHH50" s="53"/>
      <c r="HHI50" s="53"/>
      <c r="HHJ50" s="53"/>
      <c r="HHK50" s="53"/>
      <c r="HHL50" s="53"/>
      <c r="HHM50" s="53"/>
      <c r="HHN50" s="53"/>
      <c r="HHO50" s="53"/>
      <c r="HHP50" s="53"/>
      <c r="HHQ50" s="53"/>
      <c r="HHR50" s="53"/>
      <c r="HHS50" s="53"/>
      <c r="HHT50" s="53"/>
      <c r="HHU50" s="53"/>
      <c r="HHV50" s="53"/>
      <c r="HHW50" s="53"/>
      <c r="HHX50" s="53"/>
      <c r="HHY50" s="53"/>
      <c r="HHZ50" s="53"/>
      <c r="HIA50" s="53"/>
      <c r="HIB50" s="53"/>
      <c r="HIC50" s="53"/>
      <c r="HID50" s="53"/>
      <c r="HIE50" s="53"/>
      <c r="HIF50" s="53"/>
      <c r="HIG50" s="53"/>
      <c r="HIH50" s="53"/>
      <c r="HII50" s="53"/>
      <c r="HIJ50" s="53"/>
      <c r="HIK50" s="53"/>
      <c r="HIL50" s="53"/>
      <c r="HIM50" s="53"/>
      <c r="HIN50" s="53"/>
      <c r="HIO50" s="53"/>
      <c r="HIP50" s="53"/>
      <c r="HIQ50" s="53"/>
      <c r="HIR50" s="53"/>
      <c r="HIS50" s="53"/>
      <c r="HIT50" s="53"/>
      <c r="HIU50" s="53"/>
      <c r="HIV50" s="53"/>
      <c r="HIW50" s="53"/>
      <c r="HIX50" s="53"/>
      <c r="HIY50" s="53"/>
      <c r="HIZ50" s="53"/>
      <c r="HJA50" s="53"/>
      <c r="HJB50" s="53"/>
      <c r="HJC50" s="53"/>
      <c r="HJD50" s="53"/>
      <c r="HJE50" s="53"/>
      <c r="HJF50" s="53"/>
      <c r="HJG50" s="53"/>
      <c r="HJH50" s="53"/>
      <c r="HJI50" s="53"/>
      <c r="HJJ50" s="53"/>
      <c r="HJK50" s="53"/>
      <c r="HJL50" s="53"/>
      <c r="HJM50" s="53"/>
      <c r="HJN50" s="53"/>
      <c r="HJO50" s="53"/>
      <c r="HJP50" s="53"/>
      <c r="HJQ50" s="53"/>
      <c r="HJR50" s="53"/>
      <c r="HJS50" s="53"/>
      <c r="HJT50" s="53"/>
      <c r="HJU50" s="53"/>
      <c r="HJV50" s="53"/>
      <c r="HJW50" s="53"/>
      <c r="HJX50" s="53"/>
      <c r="HJY50" s="53"/>
      <c r="HJZ50" s="53"/>
      <c r="HKA50" s="53"/>
      <c r="HKB50" s="53"/>
      <c r="HKC50" s="53"/>
      <c r="HKD50" s="53"/>
      <c r="HKE50" s="53"/>
      <c r="HKF50" s="53"/>
      <c r="HKG50" s="53"/>
      <c r="HKH50" s="53"/>
      <c r="HKI50" s="53"/>
      <c r="HKJ50" s="53"/>
      <c r="HKK50" s="53"/>
      <c r="HKL50" s="53"/>
      <c r="HKM50" s="53"/>
      <c r="HKN50" s="53"/>
      <c r="HKO50" s="53"/>
      <c r="HKP50" s="53"/>
      <c r="HKQ50" s="53"/>
      <c r="HKR50" s="53"/>
      <c r="HKS50" s="53"/>
      <c r="HKT50" s="53"/>
      <c r="HKU50" s="53"/>
      <c r="HKV50" s="53"/>
      <c r="HKW50" s="53"/>
      <c r="HKX50" s="53"/>
      <c r="HKY50" s="53"/>
      <c r="HKZ50" s="53"/>
      <c r="HLA50" s="53"/>
      <c r="HLB50" s="53"/>
      <c r="HLC50" s="53"/>
      <c r="HLD50" s="53"/>
      <c r="HLE50" s="53"/>
      <c r="HLF50" s="53"/>
      <c r="HLG50" s="53"/>
      <c r="HLH50" s="53"/>
      <c r="HLI50" s="53"/>
      <c r="HLJ50" s="53"/>
      <c r="HLK50" s="53"/>
      <c r="HLL50" s="53"/>
      <c r="HLM50" s="53"/>
      <c r="HLN50" s="53"/>
      <c r="HLO50" s="53"/>
      <c r="HLP50" s="53"/>
      <c r="HLQ50" s="53"/>
      <c r="HLR50" s="53"/>
      <c r="HLS50" s="53"/>
      <c r="HLT50" s="53"/>
      <c r="HLU50" s="53"/>
      <c r="HLV50" s="53"/>
      <c r="HLW50" s="53"/>
      <c r="HLX50" s="53"/>
      <c r="HLY50" s="53"/>
      <c r="HLZ50" s="53"/>
      <c r="HMA50" s="53"/>
      <c r="HMB50" s="53"/>
      <c r="HMC50" s="53"/>
      <c r="HMD50" s="53"/>
      <c r="HME50" s="53"/>
      <c r="HMF50" s="53"/>
      <c r="HMG50" s="53"/>
      <c r="HMH50" s="53"/>
      <c r="HMI50" s="53"/>
      <c r="HMJ50" s="53"/>
      <c r="HMK50" s="53"/>
      <c r="HML50" s="53"/>
      <c r="HMM50" s="53"/>
      <c r="HMN50" s="53"/>
      <c r="HMO50" s="53"/>
      <c r="HMP50" s="53"/>
      <c r="HMQ50" s="53"/>
      <c r="HMR50" s="53"/>
      <c r="HMS50" s="53"/>
      <c r="HMT50" s="53"/>
      <c r="HMU50" s="53"/>
      <c r="HMV50" s="53"/>
      <c r="HMW50" s="53"/>
      <c r="HMX50" s="53"/>
      <c r="HMY50" s="53"/>
      <c r="HMZ50" s="53"/>
      <c r="HNA50" s="53"/>
      <c r="HNB50" s="53"/>
      <c r="HNC50" s="53"/>
      <c r="HND50" s="53"/>
      <c r="HNE50" s="53"/>
      <c r="HNF50" s="53"/>
      <c r="HNG50" s="53"/>
      <c r="HNH50" s="53"/>
      <c r="HNI50" s="53"/>
      <c r="HNJ50" s="53"/>
      <c r="HNK50" s="53"/>
      <c r="HNL50" s="53"/>
      <c r="HNM50" s="53"/>
      <c r="HNN50" s="53"/>
      <c r="HNO50" s="53"/>
      <c r="HNP50" s="53"/>
      <c r="HNQ50" s="53"/>
      <c r="HNR50" s="53"/>
      <c r="HNS50" s="53"/>
      <c r="HNT50" s="53"/>
      <c r="HNU50" s="53"/>
      <c r="HNV50" s="53"/>
      <c r="HNW50" s="53"/>
      <c r="HNX50" s="53"/>
      <c r="HNY50" s="53"/>
      <c r="HNZ50" s="53"/>
      <c r="HOA50" s="53"/>
      <c r="HOB50" s="53"/>
      <c r="HOC50" s="53"/>
      <c r="HOD50" s="53"/>
      <c r="HOE50" s="53"/>
      <c r="HOF50" s="53"/>
      <c r="HOG50" s="53"/>
      <c r="HOH50" s="53"/>
      <c r="HOI50" s="53"/>
      <c r="HOJ50" s="53"/>
      <c r="HOK50" s="53"/>
      <c r="HOL50" s="53"/>
      <c r="HOM50" s="53"/>
      <c r="HON50" s="53"/>
      <c r="HOO50" s="53"/>
      <c r="HOP50" s="53"/>
      <c r="HOQ50" s="53"/>
      <c r="HOR50" s="53"/>
      <c r="HOS50" s="53"/>
      <c r="HOT50" s="53"/>
      <c r="HOU50" s="53"/>
      <c r="HOV50" s="53"/>
      <c r="HOW50" s="53"/>
      <c r="HOX50" s="53"/>
      <c r="HOY50" s="53"/>
      <c r="HOZ50" s="53"/>
      <c r="HPA50" s="53"/>
      <c r="HPB50" s="53"/>
      <c r="HPC50" s="53"/>
      <c r="HPD50" s="53"/>
      <c r="HPE50" s="53"/>
      <c r="HPF50" s="53"/>
      <c r="HPG50" s="53"/>
      <c r="HPH50" s="53"/>
      <c r="HPI50" s="53"/>
      <c r="HPJ50" s="53"/>
      <c r="HPK50" s="53"/>
      <c r="HPL50" s="53"/>
      <c r="HPM50" s="53"/>
      <c r="HPN50" s="53"/>
      <c r="HPO50" s="53"/>
      <c r="HPP50" s="53"/>
      <c r="HPQ50" s="53"/>
      <c r="HPR50" s="53"/>
      <c r="HPS50" s="53"/>
      <c r="HPT50" s="53"/>
      <c r="HPU50" s="53"/>
      <c r="HPV50" s="53"/>
      <c r="HPW50" s="53"/>
      <c r="HPX50" s="53"/>
      <c r="HPY50" s="53"/>
      <c r="HPZ50" s="53"/>
      <c r="HQA50" s="53"/>
      <c r="HQB50" s="53"/>
      <c r="HQC50" s="53"/>
      <c r="HQD50" s="53"/>
      <c r="HQE50" s="53"/>
      <c r="HQF50" s="53"/>
      <c r="HQG50" s="53"/>
      <c r="HQH50" s="53"/>
      <c r="HQI50" s="53"/>
      <c r="HQJ50" s="53"/>
      <c r="HQK50" s="53"/>
      <c r="HQL50" s="53"/>
      <c r="HQM50" s="53"/>
      <c r="HQN50" s="53"/>
      <c r="HQO50" s="53"/>
      <c r="HQP50" s="53"/>
      <c r="HQQ50" s="53"/>
      <c r="HQR50" s="53"/>
      <c r="HQS50" s="53"/>
      <c r="HQT50" s="53"/>
      <c r="HQU50" s="53"/>
      <c r="HQV50" s="53"/>
      <c r="HQW50" s="53"/>
      <c r="HQX50" s="53"/>
      <c r="HQY50" s="53"/>
      <c r="HQZ50" s="53"/>
      <c r="HRA50" s="53"/>
      <c r="HRB50" s="53"/>
      <c r="HRC50" s="53"/>
      <c r="HRD50" s="53"/>
      <c r="HRE50" s="53"/>
      <c r="HRF50" s="53"/>
      <c r="HRG50" s="53"/>
      <c r="HRH50" s="53"/>
      <c r="HRI50" s="53"/>
      <c r="HRJ50" s="53"/>
      <c r="HRK50" s="53"/>
      <c r="HRL50" s="53"/>
      <c r="HRM50" s="53"/>
      <c r="HRN50" s="53"/>
      <c r="HRO50" s="53"/>
      <c r="HRP50" s="53"/>
      <c r="HRQ50" s="53"/>
      <c r="HRR50" s="53"/>
      <c r="HRS50" s="53"/>
      <c r="HRT50" s="53"/>
      <c r="HRU50" s="53"/>
      <c r="HRV50" s="53"/>
      <c r="HRW50" s="53"/>
      <c r="HRX50" s="53"/>
      <c r="HRY50" s="53"/>
      <c r="HRZ50" s="53"/>
      <c r="HSA50" s="53"/>
      <c r="HSB50" s="53"/>
      <c r="HSC50" s="53"/>
      <c r="HSD50" s="53"/>
      <c r="HSE50" s="53"/>
      <c r="HSF50" s="53"/>
      <c r="HSG50" s="53"/>
      <c r="HSH50" s="53"/>
      <c r="HSI50" s="53"/>
      <c r="HSJ50" s="53"/>
      <c r="HSK50" s="53"/>
      <c r="HSL50" s="53"/>
      <c r="HSM50" s="53"/>
      <c r="HSN50" s="53"/>
      <c r="HSO50" s="53"/>
      <c r="HSP50" s="53"/>
      <c r="HSQ50" s="53"/>
      <c r="HSR50" s="53"/>
      <c r="HSS50" s="53"/>
      <c r="HST50" s="53"/>
      <c r="HSU50" s="53"/>
      <c r="HSV50" s="53"/>
      <c r="HSW50" s="53"/>
      <c r="HSX50" s="53"/>
      <c r="HSY50" s="53"/>
      <c r="HSZ50" s="53"/>
      <c r="HTA50" s="53"/>
      <c r="HTB50" s="53"/>
      <c r="HTC50" s="53"/>
      <c r="HTD50" s="53"/>
      <c r="HTE50" s="53"/>
      <c r="HTF50" s="53"/>
      <c r="HTG50" s="53"/>
      <c r="HTH50" s="53"/>
      <c r="HTI50" s="53"/>
      <c r="HTJ50" s="53"/>
      <c r="HTK50" s="53"/>
      <c r="HTL50" s="53"/>
      <c r="HTM50" s="53"/>
      <c r="HTN50" s="53"/>
      <c r="HTO50" s="53"/>
      <c r="HTP50" s="53"/>
      <c r="HTQ50" s="53"/>
      <c r="HTR50" s="53"/>
      <c r="HTS50" s="53"/>
      <c r="HTT50" s="53"/>
      <c r="HTU50" s="53"/>
      <c r="HTV50" s="53"/>
      <c r="HTW50" s="53"/>
      <c r="HTX50" s="53"/>
      <c r="HTY50" s="53"/>
      <c r="HTZ50" s="53"/>
      <c r="HUA50" s="53"/>
      <c r="HUB50" s="53"/>
      <c r="HUC50" s="53"/>
      <c r="HUD50" s="53"/>
      <c r="HUE50" s="53"/>
      <c r="HUF50" s="53"/>
      <c r="HUG50" s="53"/>
      <c r="HUH50" s="53"/>
      <c r="HUI50" s="53"/>
      <c r="HUJ50" s="53"/>
      <c r="HUK50" s="53"/>
      <c r="HUL50" s="53"/>
      <c r="HUM50" s="53"/>
      <c r="HUN50" s="53"/>
      <c r="HUO50" s="53"/>
      <c r="HUP50" s="53"/>
      <c r="HUQ50" s="53"/>
      <c r="HUR50" s="53"/>
      <c r="HUS50" s="53"/>
      <c r="HUT50" s="53"/>
      <c r="HUU50" s="53"/>
      <c r="HUV50" s="53"/>
      <c r="HUW50" s="53"/>
      <c r="HUX50" s="53"/>
      <c r="HUY50" s="53"/>
      <c r="HUZ50" s="53"/>
      <c r="HVA50" s="53"/>
      <c r="HVB50" s="53"/>
      <c r="HVC50" s="53"/>
      <c r="HVD50" s="53"/>
      <c r="HVE50" s="53"/>
      <c r="HVF50" s="53"/>
      <c r="HVG50" s="53"/>
      <c r="HVH50" s="53"/>
      <c r="HVI50" s="53"/>
      <c r="HVJ50" s="53"/>
      <c r="HVK50" s="53"/>
      <c r="HVL50" s="53"/>
      <c r="HVM50" s="53"/>
      <c r="HVN50" s="53"/>
      <c r="HVO50" s="53"/>
      <c r="HVP50" s="53"/>
      <c r="HVQ50" s="53"/>
      <c r="HVR50" s="53"/>
      <c r="HVS50" s="53"/>
      <c r="HVT50" s="53"/>
      <c r="HVU50" s="53"/>
      <c r="HVV50" s="53"/>
      <c r="HVW50" s="53"/>
      <c r="HVX50" s="53"/>
      <c r="HVY50" s="53"/>
      <c r="HVZ50" s="53"/>
      <c r="HWA50" s="53"/>
      <c r="HWB50" s="53"/>
      <c r="HWC50" s="53"/>
      <c r="HWD50" s="53"/>
      <c r="HWE50" s="53"/>
      <c r="HWF50" s="53"/>
      <c r="HWG50" s="53"/>
      <c r="HWH50" s="53"/>
      <c r="HWI50" s="53"/>
      <c r="HWJ50" s="53"/>
      <c r="HWK50" s="53"/>
      <c r="HWL50" s="53"/>
      <c r="HWM50" s="53"/>
      <c r="HWN50" s="53"/>
      <c r="HWO50" s="53"/>
      <c r="HWP50" s="53"/>
      <c r="HWQ50" s="53"/>
      <c r="HWR50" s="53"/>
      <c r="HWS50" s="53"/>
      <c r="HWT50" s="53"/>
      <c r="HWU50" s="53"/>
      <c r="HWV50" s="53"/>
      <c r="HWW50" s="53"/>
      <c r="HWX50" s="53"/>
      <c r="HWY50" s="53"/>
      <c r="HWZ50" s="53"/>
      <c r="HXA50" s="53"/>
      <c r="HXB50" s="53"/>
      <c r="HXC50" s="53"/>
      <c r="HXD50" s="53"/>
      <c r="HXE50" s="53"/>
      <c r="HXF50" s="53"/>
      <c r="HXG50" s="53"/>
      <c r="HXH50" s="53"/>
      <c r="HXI50" s="53"/>
      <c r="HXJ50" s="53"/>
      <c r="HXK50" s="53"/>
      <c r="HXL50" s="53"/>
      <c r="HXM50" s="53"/>
      <c r="HXN50" s="53"/>
      <c r="HXO50" s="53"/>
      <c r="HXP50" s="53"/>
      <c r="HXQ50" s="53"/>
      <c r="HXR50" s="53"/>
      <c r="HXS50" s="53"/>
      <c r="HXT50" s="53"/>
      <c r="HXU50" s="53"/>
      <c r="HXV50" s="53"/>
      <c r="HXW50" s="53"/>
      <c r="HXX50" s="53"/>
      <c r="HXY50" s="53"/>
      <c r="HXZ50" s="53"/>
      <c r="HYA50" s="53"/>
      <c r="HYB50" s="53"/>
      <c r="HYC50" s="53"/>
      <c r="HYD50" s="53"/>
      <c r="HYE50" s="53"/>
      <c r="HYF50" s="53"/>
      <c r="HYG50" s="53"/>
      <c r="HYH50" s="53"/>
      <c r="HYI50" s="53"/>
      <c r="HYJ50" s="53"/>
      <c r="HYK50" s="53"/>
      <c r="HYL50" s="53"/>
      <c r="HYM50" s="53"/>
      <c r="HYN50" s="53"/>
      <c r="HYO50" s="53"/>
      <c r="HYP50" s="53"/>
      <c r="HYQ50" s="53"/>
      <c r="HYR50" s="53"/>
      <c r="HYS50" s="53"/>
      <c r="HYT50" s="53"/>
      <c r="HYU50" s="53"/>
      <c r="HYV50" s="53"/>
      <c r="HYW50" s="53"/>
      <c r="HYX50" s="53"/>
      <c r="HYY50" s="53"/>
      <c r="HYZ50" s="53"/>
      <c r="HZA50" s="53"/>
      <c r="HZB50" s="53"/>
      <c r="HZC50" s="53"/>
      <c r="HZD50" s="53"/>
      <c r="HZE50" s="53"/>
      <c r="HZF50" s="53"/>
      <c r="HZG50" s="53"/>
      <c r="HZH50" s="53"/>
      <c r="HZI50" s="53"/>
      <c r="HZJ50" s="53"/>
      <c r="HZK50" s="53"/>
      <c r="HZL50" s="53"/>
      <c r="HZM50" s="53"/>
      <c r="HZN50" s="53"/>
      <c r="HZO50" s="53"/>
      <c r="HZP50" s="53"/>
      <c r="HZQ50" s="53"/>
      <c r="HZR50" s="53"/>
      <c r="HZS50" s="53"/>
      <c r="HZT50" s="53"/>
      <c r="HZU50" s="53"/>
      <c r="HZV50" s="53"/>
      <c r="HZW50" s="53"/>
      <c r="HZX50" s="53"/>
      <c r="HZY50" s="53"/>
      <c r="HZZ50" s="53"/>
      <c r="IAA50" s="53"/>
      <c r="IAB50" s="53"/>
      <c r="IAC50" s="53"/>
      <c r="IAD50" s="53"/>
      <c r="IAE50" s="53"/>
      <c r="IAF50" s="53"/>
      <c r="IAG50" s="53"/>
      <c r="IAH50" s="53"/>
      <c r="IAI50" s="53"/>
      <c r="IAJ50" s="53"/>
      <c r="IAK50" s="53"/>
      <c r="IAL50" s="53"/>
      <c r="IAM50" s="53"/>
      <c r="IAN50" s="53"/>
      <c r="IAO50" s="53"/>
      <c r="IAP50" s="53"/>
      <c r="IAQ50" s="53"/>
      <c r="IAR50" s="53"/>
      <c r="IAS50" s="53"/>
      <c r="IAT50" s="53"/>
      <c r="IAU50" s="53"/>
      <c r="IAV50" s="53"/>
      <c r="IAW50" s="53"/>
      <c r="IAX50" s="53"/>
      <c r="IAY50" s="53"/>
      <c r="IAZ50" s="53"/>
      <c r="IBA50" s="53"/>
      <c r="IBB50" s="53"/>
      <c r="IBC50" s="53"/>
      <c r="IBD50" s="53"/>
      <c r="IBE50" s="53"/>
      <c r="IBF50" s="53"/>
      <c r="IBG50" s="53"/>
      <c r="IBH50" s="53"/>
      <c r="IBI50" s="53"/>
      <c r="IBJ50" s="53"/>
      <c r="IBK50" s="53"/>
      <c r="IBL50" s="53"/>
      <c r="IBM50" s="53"/>
      <c r="IBN50" s="53"/>
      <c r="IBO50" s="53"/>
      <c r="IBP50" s="53"/>
      <c r="IBQ50" s="53"/>
      <c r="IBR50" s="53"/>
      <c r="IBS50" s="53"/>
      <c r="IBT50" s="53"/>
      <c r="IBU50" s="53"/>
      <c r="IBV50" s="53"/>
      <c r="IBW50" s="53"/>
      <c r="IBX50" s="53"/>
      <c r="IBY50" s="53"/>
      <c r="IBZ50" s="53"/>
      <c r="ICA50" s="53"/>
      <c r="ICB50" s="53"/>
      <c r="ICC50" s="53"/>
      <c r="ICD50" s="53"/>
      <c r="ICE50" s="53"/>
      <c r="ICF50" s="53"/>
      <c r="ICG50" s="53"/>
      <c r="ICH50" s="53"/>
      <c r="ICI50" s="53"/>
      <c r="ICJ50" s="53"/>
      <c r="ICK50" s="53"/>
      <c r="ICL50" s="53"/>
      <c r="ICM50" s="53"/>
      <c r="ICN50" s="53"/>
      <c r="ICO50" s="53"/>
      <c r="ICP50" s="53"/>
      <c r="ICQ50" s="53"/>
      <c r="ICR50" s="53"/>
      <c r="ICS50" s="53"/>
      <c r="ICT50" s="53"/>
      <c r="ICU50" s="53"/>
      <c r="ICV50" s="53"/>
      <c r="ICW50" s="53"/>
      <c r="ICX50" s="53"/>
      <c r="ICY50" s="53"/>
      <c r="ICZ50" s="53"/>
      <c r="IDA50" s="53"/>
      <c r="IDB50" s="53"/>
      <c r="IDC50" s="53"/>
      <c r="IDD50" s="53"/>
      <c r="IDE50" s="53"/>
      <c r="IDF50" s="53"/>
      <c r="IDG50" s="53"/>
      <c r="IDH50" s="53"/>
      <c r="IDI50" s="53"/>
      <c r="IDJ50" s="53"/>
      <c r="IDK50" s="53"/>
      <c r="IDL50" s="53"/>
      <c r="IDM50" s="53"/>
      <c r="IDN50" s="53"/>
      <c r="IDO50" s="53"/>
      <c r="IDP50" s="53"/>
      <c r="IDQ50" s="53"/>
      <c r="IDR50" s="53"/>
      <c r="IDS50" s="53"/>
      <c r="IDT50" s="53"/>
      <c r="IDU50" s="53"/>
      <c r="IDV50" s="53"/>
      <c r="IDW50" s="53"/>
      <c r="IDX50" s="53"/>
      <c r="IDY50" s="53"/>
      <c r="IDZ50" s="53"/>
      <c r="IEA50" s="53"/>
      <c r="IEB50" s="53"/>
      <c r="IEC50" s="53"/>
      <c r="IED50" s="53"/>
      <c r="IEE50" s="53"/>
      <c r="IEF50" s="53"/>
      <c r="IEG50" s="53"/>
      <c r="IEH50" s="53"/>
      <c r="IEI50" s="53"/>
      <c r="IEJ50" s="53"/>
      <c r="IEK50" s="53"/>
      <c r="IEL50" s="53"/>
      <c r="IEM50" s="53"/>
      <c r="IEN50" s="53"/>
      <c r="IEO50" s="53"/>
      <c r="IEP50" s="53"/>
      <c r="IEQ50" s="53"/>
      <c r="IER50" s="53"/>
      <c r="IES50" s="53"/>
      <c r="IET50" s="53"/>
      <c r="IEU50" s="53"/>
      <c r="IEV50" s="53"/>
      <c r="IEW50" s="53"/>
      <c r="IEX50" s="53"/>
      <c r="IEY50" s="53"/>
      <c r="IEZ50" s="53"/>
      <c r="IFA50" s="53"/>
      <c r="IFB50" s="53"/>
      <c r="IFC50" s="53"/>
      <c r="IFD50" s="53"/>
      <c r="IFE50" s="53"/>
      <c r="IFF50" s="53"/>
      <c r="IFG50" s="53"/>
      <c r="IFH50" s="53"/>
      <c r="IFI50" s="53"/>
      <c r="IFJ50" s="53"/>
      <c r="IFK50" s="53"/>
      <c r="IFL50" s="53"/>
      <c r="IFM50" s="53"/>
      <c r="IFN50" s="53"/>
      <c r="IFO50" s="53"/>
      <c r="IFP50" s="53"/>
      <c r="IFQ50" s="53"/>
      <c r="IFR50" s="53"/>
      <c r="IFS50" s="53"/>
      <c r="IFT50" s="53"/>
      <c r="IFU50" s="53"/>
      <c r="IFV50" s="53"/>
      <c r="IFW50" s="53"/>
      <c r="IFX50" s="53"/>
      <c r="IFY50" s="53"/>
      <c r="IFZ50" s="53"/>
      <c r="IGA50" s="53"/>
      <c r="IGB50" s="53"/>
      <c r="IGC50" s="53"/>
      <c r="IGD50" s="53"/>
      <c r="IGE50" s="53"/>
      <c r="IGF50" s="53"/>
      <c r="IGG50" s="53"/>
      <c r="IGH50" s="53"/>
      <c r="IGI50" s="53"/>
      <c r="IGJ50" s="53"/>
      <c r="IGK50" s="53"/>
      <c r="IGL50" s="53"/>
      <c r="IGM50" s="53"/>
      <c r="IGN50" s="53"/>
      <c r="IGO50" s="53"/>
      <c r="IGP50" s="53"/>
      <c r="IGQ50" s="53"/>
      <c r="IGR50" s="53"/>
      <c r="IGS50" s="53"/>
      <c r="IGT50" s="53"/>
      <c r="IGU50" s="53"/>
      <c r="IGV50" s="53"/>
      <c r="IGW50" s="53"/>
      <c r="IGX50" s="53"/>
      <c r="IGY50" s="53"/>
      <c r="IGZ50" s="53"/>
      <c r="IHA50" s="53"/>
      <c r="IHB50" s="53"/>
      <c r="IHC50" s="53"/>
      <c r="IHD50" s="53"/>
      <c r="IHE50" s="53"/>
      <c r="IHF50" s="53"/>
      <c r="IHG50" s="53"/>
      <c r="IHH50" s="53"/>
      <c r="IHI50" s="53"/>
      <c r="IHJ50" s="53"/>
      <c r="IHK50" s="53"/>
      <c r="IHL50" s="53"/>
      <c r="IHM50" s="53"/>
      <c r="IHN50" s="53"/>
      <c r="IHO50" s="53"/>
      <c r="IHP50" s="53"/>
      <c r="IHQ50" s="53"/>
      <c r="IHR50" s="53"/>
      <c r="IHS50" s="53"/>
      <c r="IHT50" s="53"/>
      <c r="IHU50" s="53"/>
      <c r="IHV50" s="53"/>
      <c r="IHW50" s="53"/>
      <c r="IHX50" s="53"/>
      <c r="IHY50" s="53"/>
      <c r="IHZ50" s="53"/>
      <c r="IIA50" s="53"/>
      <c r="IIB50" s="53"/>
      <c r="IIC50" s="53"/>
      <c r="IID50" s="53"/>
      <c r="IIE50" s="53"/>
      <c r="IIF50" s="53"/>
      <c r="IIG50" s="53"/>
      <c r="IIH50" s="53"/>
      <c r="III50" s="53"/>
      <c r="IIJ50" s="53"/>
      <c r="IIK50" s="53"/>
      <c r="IIL50" s="53"/>
      <c r="IIM50" s="53"/>
      <c r="IIN50" s="53"/>
      <c r="IIO50" s="53"/>
      <c r="IIP50" s="53"/>
      <c r="IIQ50" s="53"/>
      <c r="IIR50" s="53"/>
      <c r="IIS50" s="53"/>
      <c r="IIT50" s="53"/>
      <c r="IIU50" s="53"/>
      <c r="IIV50" s="53"/>
      <c r="IIW50" s="53"/>
      <c r="IIX50" s="53"/>
      <c r="IIY50" s="53"/>
      <c r="IIZ50" s="53"/>
      <c r="IJA50" s="53"/>
      <c r="IJB50" s="53"/>
      <c r="IJC50" s="53"/>
      <c r="IJD50" s="53"/>
      <c r="IJE50" s="53"/>
      <c r="IJF50" s="53"/>
      <c r="IJG50" s="53"/>
      <c r="IJH50" s="53"/>
      <c r="IJI50" s="53"/>
      <c r="IJJ50" s="53"/>
      <c r="IJK50" s="53"/>
      <c r="IJL50" s="53"/>
      <c r="IJM50" s="53"/>
      <c r="IJN50" s="53"/>
      <c r="IJO50" s="53"/>
      <c r="IJP50" s="53"/>
      <c r="IJQ50" s="53"/>
      <c r="IJR50" s="53"/>
      <c r="IJS50" s="53"/>
      <c r="IJT50" s="53"/>
      <c r="IJU50" s="53"/>
      <c r="IJV50" s="53"/>
      <c r="IJW50" s="53"/>
      <c r="IJX50" s="53"/>
      <c r="IJY50" s="53"/>
      <c r="IJZ50" s="53"/>
      <c r="IKA50" s="53"/>
      <c r="IKB50" s="53"/>
      <c r="IKC50" s="53"/>
      <c r="IKD50" s="53"/>
      <c r="IKE50" s="53"/>
      <c r="IKF50" s="53"/>
      <c r="IKG50" s="53"/>
      <c r="IKH50" s="53"/>
      <c r="IKI50" s="53"/>
      <c r="IKJ50" s="53"/>
      <c r="IKK50" s="53"/>
      <c r="IKL50" s="53"/>
      <c r="IKM50" s="53"/>
      <c r="IKN50" s="53"/>
      <c r="IKO50" s="53"/>
      <c r="IKP50" s="53"/>
      <c r="IKQ50" s="53"/>
      <c r="IKR50" s="53"/>
      <c r="IKS50" s="53"/>
      <c r="IKT50" s="53"/>
      <c r="IKU50" s="53"/>
      <c r="IKV50" s="53"/>
      <c r="IKW50" s="53"/>
      <c r="IKX50" s="53"/>
      <c r="IKY50" s="53"/>
      <c r="IKZ50" s="53"/>
      <c r="ILA50" s="53"/>
      <c r="ILB50" s="53"/>
      <c r="ILC50" s="53"/>
      <c r="ILD50" s="53"/>
      <c r="ILE50" s="53"/>
      <c r="ILF50" s="53"/>
      <c r="ILG50" s="53"/>
      <c r="ILH50" s="53"/>
      <c r="ILI50" s="53"/>
      <c r="ILJ50" s="53"/>
      <c r="ILK50" s="53"/>
      <c r="ILL50" s="53"/>
      <c r="ILM50" s="53"/>
      <c r="ILN50" s="53"/>
      <c r="ILO50" s="53"/>
      <c r="ILP50" s="53"/>
      <c r="ILQ50" s="53"/>
      <c r="ILR50" s="53"/>
      <c r="ILS50" s="53"/>
      <c r="ILT50" s="53"/>
      <c r="ILU50" s="53"/>
      <c r="ILV50" s="53"/>
      <c r="ILW50" s="53"/>
      <c r="ILX50" s="53"/>
      <c r="ILY50" s="53"/>
      <c r="ILZ50" s="53"/>
      <c r="IMA50" s="53"/>
      <c r="IMB50" s="53"/>
      <c r="IMC50" s="53"/>
      <c r="IMD50" s="53"/>
      <c r="IME50" s="53"/>
      <c r="IMF50" s="53"/>
      <c r="IMG50" s="53"/>
      <c r="IMH50" s="53"/>
      <c r="IMI50" s="53"/>
      <c r="IMJ50" s="53"/>
      <c r="IMK50" s="53"/>
      <c r="IML50" s="53"/>
      <c r="IMM50" s="53"/>
      <c r="IMN50" s="53"/>
      <c r="IMO50" s="53"/>
      <c r="IMP50" s="53"/>
      <c r="IMQ50" s="53"/>
      <c r="IMR50" s="53"/>
      <c r="IMS50" s="53"/>
      <c r="IMT50" s="53"/>
      <c r="IMU50" s="53"/>
      <c r="IMV50" s="53"/>
      <c r="IMW50" s="53"/>
      <c r="IMX50" s="53"/>
      <c r="IMY50" s="53"/>
      <c r="IMZ50" s="53"/>
      <c r="INA50" s="53"/>
      <c r="INB50" s="53"/>
      <c r="INC50" s="53"/>
      <c r="IND50" s="53"/>
      <c r="INE50" s="53"/>
      <c r="INF50" s="53"/>
      <c r="ING50" s="53"/>
      <c r="INH50" s="53"/>
      <c r="INI50" s="53"/>
      <c r="INJ50" s="53"/>
      <c r="INK50" s="53"/>
      <c r="INL50" s="53"/>
      <c r="INM50" s="53"/>
      <c r="INN50" s="53"/>
      <c r="INO50" s="53"/>
      <c r="INP50" s="53"/>
      <c r="INQ50" s="53"/>
      <c r="INR50" s="53"/>
      <c r="INS50" s="53"/>
      <c r="INT50" s="53"/>
      <c r="INU50" s="53"/>
      <c r="INV50" s="53"/>
      <c r="INW50" s="53"/>
      <c r="INX50" s="53"/>
      <c r="INY50" s="53"/>
      <c r="INZ50" s="53"/>
      <c r="IOA50" s="53"/>
      <c r="IOB50" s="53"/>
      <c r="IOC50" s="53"/>
      <c r="IOD50" s="53"/>
      <c r="IOE50" s="53"/>
      <c r="IOF50" s="53"/>
      <c r="IOG50" s="53"/>
      <c r="IOH50" s="53"/>
      <c r="IOI50" s="53"/>
      <c r="IOJ50" s="53"/>
      <c r="IOK50" s="53"/>
      <c r="IOL50" s="53"/>
      <c r="IOM50" s="53"/>
      <c r="ION50" s="53"/>
      <c r="IOO50" s="53"/>
      <c r="IOP50" s="53"/>
      <c r="IOQ50" s="53"/>
      <c r="IOR50" s="53"/>
      <c r="IOS50" s="53"/>
      <c r="IOT50" s="53"/>
      <c r="IOU50" s="53"/>
      <c r="IOV50" s="53"/>
      <c r="IOW50" s="53"/>
      <c r="IOX50" s="53"/>
      <c r="IOY50" s="53"/>
      <c r="IOZ50" s="53"/>
      <c r="IPA50" s="53"/>
      <c r="IPB50" s="53"/>
      <c r="IPC50" s="53"/>
      <c r="IPD50" s="53"/>
      <c r="IPE50" s="53"/>
      <c r="IPF50" s="53"/>
      <c r="IPG50" s="53"/>
      <c r="IPH50" s="53"/>
      <c r="IPI50" s="53"/>
      <c r="IPJ50" s="53"/>
      <c r="IPK50" s="53"/>
      <c r="IPL50" s="53"/>
      <c r="IPM50" s="53"/>
      <c r="IPN50" s="53"/>
      <c r="IPO50" s="53"/>
      <c r="IPP50" s="53"/>
      <c r="IPQ50" s="53"/>
      <c r="IPR50" s="53"/>
      <c r="IPS50" s="53"/>
      <c r="IPT50" s="53"/>
      <c r="IPU50" s="53"/>
      <c r="IPV50" s="53"/>
      <c r="IPW50" s="53"/>
      <c r="IPX50" s="53"/>
      <c r="IPY50" s="53"/>
      <c r="IPZ50" s="53"/>
      <c r="IQA50" s="53"/>
      <c r="IQB50" s="53"/>
      <c r="IQC50" s="53"/>
      <c r="IQD50" s="53"/>
      <c r="IQE50" s="53"/>
      <c r="IQF50" s="53"/>
      <c r="IQG50" s="53"/>
      <c r="IQH50" s="53"/>
      <c r="IQI50" s="53"/>
      <c r="IQJ50" s="53"/>
      <c r="IQK50" s="53"/>
      <c r="IQL50" s="53"/>
      <c r="IQM50" s="53"/>
      <c r="IQN50" s="53"/>
      <c r="IQO50" s="53"/>
      <c r="IQP50" s="53"/>
      <c r="IQQ50" s="53"/>
      <c r="IQR50" s="53"/>
      <c r="IQS50" s="53"/>
      <c r="IQT50" s="53"/>
      <c r="IQU50" s="53"/>
      <c r="IQV50" s="53"/>
      <c r="IQW50" s="53"/>
      <c r="IQX50" s="53"/>
      <c r="IQY50" s="53"/>
      <c r="IQZ50" s="53"/>
      <c r="IRA50" s="53"/>
      <c r="IRB50" s="53"/>
      <c r="IRC50" s="53"/>
      <c r="IRD50" s="53"/>
      <c r="IRE50" s="53"/>
      <c r="IRF50" s="53"/>
      <c r="IRG50" s="53"/>
      <c r="IRH50" s="53"/>
      <c r="IRI50" s="53"/>
      <c r="IRJ50" s="53"/>
      <c r="IRK50" s="53"/>
      <c r="IRL50" s="53"/>
      <c r="IRM50" s="53"/>
      <c r="IRN50" s="53"/>
      <c r="IRO50" s="53"/>
      <c r="IRP50" s="53"/>
      <c r="IRQ50" s="53"/>
      <c r="IRR50" s="53"/>
      <c r="IRS50" s="53"/>
      <c r="IRT50" s="53"/>
      <c r="IRU50" s="53"/>
      <c r="IRV50" s="53"/>
      <c r="IRW50" s="53"/>
      <c r="IRX50" s="53"/>
      <c r="IRY50" s="53"/>
      <c r="IRZ50" s="53"/>
      <c r="ISA50" s="53"/>
      <c r="ISB50" s="53"/>
      <c r="ISC50" s="53"/>
      <c r="ISD50" s="53"/>
      <c r="ISE50" s="53"/>
      <c r="ISF50" s="53"/>
      <c r="ISG50" s="53"/>
      <c r="ISH50" s="53"/>
      <c r="ISI50" s="53"/>
      <c r="ISJ50" s="53"/>
      <c r="ISK50" s="53"/>
      <c r="ISL50" s="53"/>
      <c r="ISM50" s="53"/>
      <c r="ISN50" s="53"/>
      <c r="ISO50" s="53"/>
      <c r="ISP50" s="53"/>
      <c r="ISQ50" s="53"/>
      <c r="ISR50" s="53"/>
      <c r="ISS50" s="53"/>
      <c r="IST50" s="53"/>
      <c r="ISU50" s="53"/>
      <c r="ISV50" s="53"/>
      <c r="ISW50" s="53"/>
      <c r="ISX50" s="53"/>
      <c r="ISY50" s="53"/>
      <c r="ISZ50" s="53"/>
      <c r="ITA50" s="53"/>
      <c r="ITB50" s="53"/>
      <c r="ITC50" s="53"/>
      <c r="ITD50" s="53"/>
      <c r="ITE50" s="53"/>
      <c r="ITF50" s="53"/>
      <c r="ITG50" s="53"/>
      <c r="ITH50" s="53"/>
      <c r="ITI50" s="53"/>
      <c r="ITJ50" s="53"/>
      <c r="ITK50" s="53"/>
      <c r="ITL50" s="53"/>
      <c r="ITM50" s="53"/>
      <c r="ITN50" s="53"/>
      <c r="ITO50" s="53"/>
      <c r="ITP50" s="53"/>
      <c r="ITQ50" s="53"/>
      <c r="ITR50" s="53"/>
      <c r="ITS50" s="53"/>
      <c r="ITT50" s="53"/>
      <c r="ITU50" s="53"/>
      <c r="ITV50" s="53"/>
      <c r="ITW50" s="53"/>
      <c r="ITX50" s="53"/>
      <c r="ITY50" s="53"/>
      <c r="ITZ50" s="53"/>
      <c r="IUA50" s="53"/>
      <c r="IUB50" s="53"/>
      <c r="IUC50" s="53"/>
      <c r="IUD50" s="53"/>
      <c r="IUE50" s="53"/>
      <c r="IUF50" s="53"/>
      <c r="IUG50" s="53"/>
      <c r="IUH50" s="53"/>
      <c r="IUI50" s="53"/>
      <c r="IUJ50" s="53"/>
      <c r="IUK50" s="53"/>
      <c r="IUL50" s="53"/>
      <c r="IUM50" s="53"/>
      <c r="IUN50" s="53"/>
      <c r="IUO50" s="53"/>
      <c r="IUP50" s="53"/>
      <c r="IUQ50" s="53"/>
      <c r="IUR50" s="53"/>
      <c r="IUS50" s="53"/>
      <c r="IUT50" s="53"/>
      <c r="IUU50" s="53"/>
      <c r="IUV50" s="53"/>
      <c r="IUW50" s="53"/>
      <c r="IUX50" s="53"/>
      <c r="IUY50" s="53"/>
      <c r="IUZ50" s="53"/>
      <c r="IVA50" s="53"/>
      <c r="IVB50" s="53"/>
      <c r="IVC50" s="53"/>
      <c r="IVD50" s="53"/>
      <c r="IVE50" s="53"/>
      <c r="IVF50" s="53"/>
      <c r="IVG50" s="53"/>
      <c r="IVH50" s="53"/>
      <c r="IVI50" s="53"/>
      <c r="IVJ50" s="53"/>
      <c r="IVK50" s="53"/>
      <c r="IVL50" s="53"/>
      <c r="IVM50" s="53"/>
      <c r="IVN50" s="53"/>
      <c r="IVO50" s="53"/>
      <c r="IVP50" s="53"/>
      <c r="IVQ50" s="53"/>
      <c r="IVR50" s="53"/>
      <c r="IVS50" s="53"/>
      <c r="IVT50" s="53"/>
      <c r="IVU50" s="53"/>
      <c r="IVV50" s="53"/>
      <c r="IVW50" s="53"/>
      <c r="IVX50" s="53"/>
      <c r="IVY50" s="53"/>
      <c r="IVZ50" s="53"/>
      <c r="IWA50" s="53"/>
      <c r="IWB50" s="53"/>
      <c r="IWC50" s="53"/>
      <c r="IWD50" s="53"/>
      <c r="IWE50" s="53"/>
      <c r="IWF50" s="53"/>
      <c r="IWG50" s="53"/>
      <c r="IWH50" s="53"/>
      <c r="IWI50" s="53"/>
      <c r="IWJ50" s="53"/>
      <c r="IWK50" s="53"/>
      <c r="IWL50" s="53"/>
      <c r="IWM50" s="53"/>
      <c r="IWN50" s="53"/>
      <c r="IWO50" s="53"/>
      <c r="IWP50" s="53"/>
      <c r="IWQ50" s="53"/>
      <c r="IWR50" s="53"/>
      <c r="IWS50" s="53"/>
      <c r="IWT50" s="53"/>
      <c r="IWU50" s="53"/>
      <c r="IWV50" s="53"/>
      <c r="IWW50" s="53"/>
      <c r="IWX50" s="53"/>
      <c r="IWY50" s="53"/>
      <c r="IWZ50" s="53"/>
      <c r="IXA50" s="53"/>
      <c r="IXB50" s="53"/>
      <c r="IXC50" s="53"/>
      <c r="IXD50" s="53"/>
      <c r="IXE50" s="53"/>
      <c r="IXF50" s="53"/>
      <c r="IXG50" s="53"/>
      <c r="IXH50" s="53"/>
      <c r="IXI50" s="53"/>
      <c r="IXJ50" s="53"/>
      <c r="IXK50" s="53"/>
      <c r="IXL50" s="53"/>
      <c r="IXM50" s="53"/>
      <c r="IXN50" s="53"/>
      <c r="IXO50" s="53"/>
      <c r="IXP50" s="53"/>
      <c r="IXQ50" s="53"/>
      <c r="IXR50" s="53"/>
      <c r="IXS50" s="53"/>
      <c r="IXT50" s="53"/>
      <c r="IXU50" s="53"/>
      <c r="IXV50" s="53"/>
      <c r="IXW50" s="53"/>
      <c r="IXX50" s="53"/>
      <c r="IXY50" s="53"/>
      <c r="IXZ50" s="53"/>
      <c r="IYA50" s="53"/>
      <c r="IYB50" s="53"/>
      <c r="IYC50" s="53"/>
      <c r="IYD50" s="53"/>
      <c r="IYE50" s="53"/>
      <c r="IYF50" s="53"/>
      <c r="IYG50" s="53"/>
      <c r="IYH50" s="53"/>
      <c r="IYI50" s="53"/>
      <c r="IYJ50" s="53"/>
      <c r="IYK50" s="53"/>
      <c r="IYL50" s="53"/>
      <c r="IYM50" s="53"/>
      <c r="IYN50" s="53"/>
      <c r="IYO50" s="53"/>
      <c r="IYP50" s="53"/>
      <c r="IYQ50" s="53"/>
      <c r="IYR50" s="53"/>
      <c r="IYS50" s="53"/>
      <c r="IYT50" s="53"/>
      <c r="IYU50" s="53"/>
      <c r="IYV50" s="53"/>
      <c r="IYW50" s="53"/>
      <c r="IYX50" s="53"/>
      <c r="IYY50" s="53"/>
      <c r="IYZ50" s="53"/>
      <c r="IZA50" s="53"/>
      <c r="IZB50" s="53"/>
      <c r="IZC50" s="53"/>
      <c r="IZD50" s="53"/>
      <c r="IZE50" s="53"/>
      <c r="IZF50" s="53"/>
      <c r="IZG50" s="53"/>
      <c r="IZH50" s="53"/>
      <c r="IZI50" s="53"/>
      <c r="IZJ50" s="53"/>
      <c r="IZK50" s="53"/>
      <c r="IZL50" s="53"/>
      <c r="IZM50" s="53"/>
      <c r="IZN50" s="53"/>
      <c r="IZO50" s="53"/>
      <c r="IZP50" s="53"/>
      <c r="IZQ50" s="53"/>
      <c r="IZR50" s="53"/>
      <c r="IZS50" s="53"/>
      <c r="IZT50" s="53"/>
      <c r="IZU50" s="53"/>
      <c r="IZV50" s="53"/>
      <c r="IZW50" s="53"/>
      <c r="IZX50" s="53"/>
      <c r="IZY50" s="53"/>
      <c r="IZZ50" s="53"/>
      <c r="JAA50" s="53"/>
      <c r="JAB50" s="53"/>
      <c r="JAC50" s="53"/>
      <c r="JAD50" s="53"/>
      <c r="JAE50" s="53"/>
      <c r="JAF50" s="53"/>
      <c r="JAG50" s="53"/>
      <c r="JAH50" s="53"/>
      <c r="JAI50" s="53"/>
      <c r="JAJ50" s="53"/>
      <c r="JAK50" s="53"/>
      <c r="JAL50" s="53"/>
      <c r="JAM50" s="53"/>
      <c r="JAN50" s="53"/>
      <c r="JAO50" s="53"/>
      <c r="JAP50" s="53"/>
      <c r="JAQ50" s="53"/>
      <c r="JAR50" s="53"/>
      <c r="JAS50" s="53"/>
      <c r="JAT50" s="53"/>
      <c r="JAU50" s="53"/>
      <c r="JAV50" s="53"/>
      <c r="JAW50" s="53"/>
      <c r="JAX50" s="53"/>
      <c r="JAY50" s="53"/>
      <c r="JAZ50" s="53"/>
      <c r="JBA50" s="53"/>
      <c r="JBB50" s="53"/>
      <c r="JBC50" s="53"/>
      <c r="JBD50" s="53"/>
      <c r="JBE50" s="53"/>
      <c r="JBF50" s="53"/>
      <c r="JBG50" s="53"/>
      <c r="JBH50" s="53"/>
      <c r="JBI50" s="53"/>
      <c r="JBJ50" s="53"/>
      <c r="JBK50" s="53"/>
      <c r="JBL50" s="53"/>
      <c r="JBM50" s="53"/>
      <c r="JBN50" s="53"/>
      <c r="JBO50" s="53"/>
      <c r="JBP50" s="53"/>
      <c r="JBQ50" s="53"/>
      <c r="JBR50" s="53"/>
      <c r="JBS50" s="53"/>
      <c r="JBT50" s="53"/>
      <c r="JBU50" s="53"/>
      <c r="JBV50" s="53"/>
      <c r="JBW50" s="53"/>
      <c r="JBX50" s="53"/>
      <c r="JBY50" s="53"/>
      <c r="JBZ50" s="53"/>
      <c r="JCA50" s="53"/>
      <c r="JCB50" s="53"/>
      <c r="JCC50" s="53"/>
      <c r="JCD50" s="53"/>
      <c r="JCE50" s="53"/>
      <c r="JCF50" s="53"/>
      <c r="JCG50" s="53"/>
      <c r="JCH50" s="53"/>
      <c r="JCI50" s="53"/>
      <c r="JCJ50" s="53"/>
      <c r="JCK50" s="53"/>
      <c r="JCL50" s="53"/>
      <c r="JCM50" s="53"/>
      <c r="JCN50" s="53"/>
      <c r="JCO50" s="53"/>
      <c r="JCP50" s="53"/>
      <c r="JCQ50" s="53"/>
      <c r="JCR50" s="53"/>
      <c r="JCS50" s="53"/>
      <c r="JCT50" s="53"/>
      <c r="JCU50" s="53"/>
      <c r="JCV50" s="53"/>
      <c r="JCW50" s="53"/>
      <c r="JCX50" s="53"/>
      <c r="JCY50" s="53"/>
      <c r="JCZ50" s="53"/>
      <c r="JDA50" s="53"/>
      <c r="JDB50" s="53"/>
      <c r="JDC50" s="53"/>
      <c r="JDD50" s="53"/>
      <c r="JDE50" s="53"/>
      <c r="JDF50" s="53"/>
      <c r="JDG50" s="53"/>
      <c r="JDH50" s="53"/>
      <c r="JDI50" s="53"/>
      <c r="JDJ50" s="53"/>
      <c r="JDK50" s="53"/>
      <c r="JDL50" s="53"/>
      <c r="JDM50" s="53"/>
      <c r="JDN50" s="53"/>
      <c r="JDO50" s="53"/>
      <c r="JDP50" s="53"/>
      <c r="JDQ50" s="53"/>
      <c r="JDR50" s="53"/>
      <c r="JDS50" s="53"/>
      <c r="JDT50" s="53"/>
      <c r="JDU50" s="53"/>
      <c r="JDV50" s="53"/>
      <c r="JDW50" s="53"/>
      <c r="JDX50" s="53"/>
      <c r="JDY50" s="53"/>
      <c r="JDZ50" s="53"/>
      <c r="JEA50" s="53"/>
      <c r="JEB50" s="53"/>
      <c r="JEC50" s="53"/>
      <c r="JED50" s="53"/>
      <c r="JEE50" s="53"/>
      <c r="JEF50" s="53"/>
      <c r="JEG50" s="53"/>
      <c r="JEH50" s="53"/>
      <c r="JEI50" s="53"/>
      <c r="JEJ50" s="53"/>
      <c r="JEK50" s="53"/>
      <c r="JEL50" s="53"/>
      <c r="JEM50" s="53"/>
      <c r="JEN50" s="53"/>
      <c r="JEO50" s="53"/>
      <c r="JEP50" s="53"/>
      <c r="JEQ50" s="53"/>
      <c r="JER50" s="53"/>
      <c r="JES50" s="53"/>
      <c r="JET50" s="53"/>
      <c r="JEU50" s="53"/>
      <c r="JEV50" s="53"/>
      <c r="JEW50" s="53"/>
      <c r="JEX50" s="53"/>
      <c r="JEY50" s="53"/>
      <c r="JEZ50" s="53"/>
      <c r="JFA50" s="53"/>
      <c r="JFB50" s="53"/>
      <c r="JFC50" s="53"/>
      <c r="JFD50" s="53"/>
      <c r="JFE50" s="53"/>
      <c r="JFF50" s="53"/>
      <c r="JFG50" s="53"/>
      <c r="JFH50" s="53"/>
      <c r="JFI50" s="53"/>
      <c r="JFJ50" s="53"/>
      <c r="JFK50" s="53"/>
      <c r="JFL50" s="53"/>
      <c r="JFM50" s="53"/>
      <c r="JFN50" s="53"/>
      <c r="JFO50" s="53"/>
      <c r="JFP50" s="53"/>
      <c r="JFQ50" s="53"/>
      <c r="JFR50" s="53"/>
      <c r="JFS50" s="53"/>
      <c r="JFT50" s="53"/>
      <c r="JFU50" s="53"/>
      <c r="JFV50" s="53"/>
      <c r="JFW50" s="53"/>
      <c r="JFX50" s="53"/>
      <c r="JFY50" s="53"/>
      <c r="JFZ50" s="53"/>
      <c r="JGA50" s="53"/>
      <c r="JGB50" s="53"/>
      <c r="JGC50" s="53"/>
      <c r="JGD50" s="53"/>
      <c r="JGE50" s="53"/>
      <c r="JGF50" s="53"/>
      <c r="JGG50" s="53"/>
      <c r="JGH50" s="53"/>
      <c r="JGI50" s="53"/>
      <c r="JGJ50" s="53"/>
      <c r="JGK50" s="53"/>
      <c r="JGL50" s="53"/>
      <c r="JGM50" s="53"/>
      <c r="JGN50" s="53"/>
      <c r="JGO50" s="53"/>
      <c r="JGP50" s="53"/>
      <c r="JGQ50" s="53"/>
      <c r="JGR50" s="53"/>
      <c r="JGS50" s="53"/>
      <c r="JGT50" s="53"/>
      <c r="JGU50" s="53"/>
      <c r="JGV50" s="53"/>
      <c r="JGW50" s="53"/>
      <c r="JGX50" s="53"/>
      <c r="JGY50" s="53"/>
      <c r="JGZ50" s="53"/>
      <c r="JHA50" s="53"/>
      <c r="JHB50" s="53"/>
      <c r="JHC50" s="53"/>
      <c r="JHD50" s="53"/>
      <c r="JHE50" s="53"/>
      <c r="JHF50" s="53"/>
      <c r="JHG50" s="53"/>
      <c r="JHH50" s="53"/>
      <c r="JHI50" s="53"/>
      <c r="JHJ50" s="53"/>
      <c r="JHK50" s="53"/>
      <c r="JHL50" s="53"/>
      <c r="JHM50" s="53"/>
      <c r="JHN50" s="53"/>
      <c r="JHO50" s="53"/>
      <c r="JHP50" s="53"/>
      <c r="JHQ50" s="53"/>
      <c r="JHR50" s="53"/>
      <c r="JHS50" s="53"/>
      <c r="JHT50" s="53"/>
      <c r="JHU50" s="53"/>
      <c r="JHV50" s="53"/>
      <c r="JHW50" s="53"/>
      <c r="JHX50" s="53"/>
      <c r="JHY50" s="53"/>
      <c r="JHZ50" s="53"/>
      <c r="JIA50" s="53"/>
      <c r="JIB50" s="53"/>
      <c r="JIC50" s="53"/>
      <c r="JID50" s="53"/>
      <c r="JIE50" s="53"/>
      <c r="JIF50" s="53"/>
      <c r="JIG50" s="53"/>
      <c r="JIH50" s="53"/>
      <c r="JII50" s="53"/>
      <c r="JIJ50" s="53"/>
      <c r="JIK50" s="53"/>
      <c r="JIL50" s="53"/>
      <c r="JIM50" s="53"/>
      <c r="JIN50" s="53"/>
      <c r="JIO50" s="53"/>
      <c r="JIP50" s="53"/>
      <c r="JIQ50" s="53"/>
      <c r="JIR50" s="53"/>
      <c r="JIS50" s="53"/>
      <c r="JIT50" s="53"/>
      <c r="JIU50" s="53"/>
      <c r="JIV50" s="53"/>
      <c r="JIW50" s="53"/>
      <c r="JIX50" s="53"/>
      <c r="JIY50" s="53"/>
      <c r="JIZ50" s="53"/>
      <c r="JJA50" s="53"/>
      <c r="JJB50" s="53"/>
      <c r="JJC50" s="53"/>
      <c r="JJD50" s="53"/>
      <c r="JJE50" s="53"/>
      <c r="JJF50" s="53"/>
      <c r="JJG50" s="53"/>
      <c r="JJH50" s="53"/>
      <c r="JJI50" s="53"/>
      <c r="JJJ50" s="53"/>
      <c r="JJK50" s="53"/>
      <c r="JJL50" s="53"/>
      <c r="JJM50" s="53"/>
      <c r="JJN50" s="53"/>
      <c r="JJO50" s="53"/>
      <c r="JJP50" s="53"/>
      <c r="JJQ50" s="53"/>
      <c r="JJR50" s="53"/>
      <c r="JJS50" s="53"/>
      <c r="JJT50" s="53"/>
      <c r="JJU50" s="53"/>
      <c r="JJV50" s="53"/>
      <c r="JJW50" s="53"/>
      <c r="JJX50" s="53"/>
      <c r="JJY50" s="53"/>
      <c r="JJZ50" s="53"/>
      <c r="JKA50" s="53"/>
      <c r="JKB50" s="53"/>
      <c r="JKC50" s="53"/>
      <c r="JKD50" s="53"/>
      <c r="JKE50" s="53"/>
      <c r="JKF50" s="53"/>
      <c r="JKG50" s="53"/>
      <c r="JKH50" s="53"/>
      <c r="JKI50" s="53"/>
      <c r="JKJ50" s="53"/>
      <c r="JKK50" s="53"/>
      <c r="JKL50" s="53"/>
      <c r="JKM50" s="53"/>
      <c r="JKN50" s="53"/>
      <c r="JKO50" s="53"/>
      <c r="JKP50" s="53"/>
      <c r="JKQ50" s="53"/>
      <c r="JKR50" s="53"/>
      <c r="JKS50" s="53"/>
      <c r="JKT50" s="53"/>
      <c r="JKU50" s="53"/>
      <c r="JKV50" s="53"/>
      <c r="JKW50" s="53"/>
      <c r="JKX50" s="53"/>
      <c r="JKY50" s="53"/>
      <c r="JKZ50" s="53"/>
      <c r="JLA50" s="53"/>
      <c r="JLB50" s="53"/>
      <c r="JLC50" s="53"/>
      <c r="JLD50" s="53"/>
      <c r="JLE50" s="53"/>
      <c r="JLF50" s="53"/>
      <c r="JLG50" s="53"/>
      <c r="JLH50" s="53"/>
      <c r="JLI50" s="53"/>
      <c r="JLJ50" s="53"/>
      <c r="JLK50" s="53"/>
      <c r="JLL50" s="53"/>
      <c r="JLM50" s="53"/>
      <c r="JLN50" s="53"/>
      <c r="JLO50" s="53"/>
      <c r="JLP50" s="53"/>
      <c r="JLQ50" s="53"/>
      <c r="JLR50" s="53"/>
      <c r="JLS50" s="53"/>
      <c r="JLT50" s="53"/>
      <c r="JLU50" s="53"/>
      <c r="JLV50" s="53"/>
      <c r="JLW50" s="53"/>
      <c r="JLX50" s="53"/>
      <c r="JLY50" s="53"/>
      <c r="JLZ50" s="53"/>
      <c r="JMA50" s="53"/>
      <c r="JMB50" s="53"/>
      <c r="JMC50" s="53"/>
      <c r="JMD50" s="53"/>
      <c r="JME50" s="53"/>
      <c r="JMF50" s="53"/>
      <c r="JMG50" s="53"/>
      <c r="JMH50" s="53"/>
      <c r="JMI50" s="53"/>
      <c r="JMJ50" s="53"/>
      <c r="JMK50" s="53"/>
      <c r="JML50" s="53"/>
      <c r="JMM50" s="53"/>
      <c r="JMN50" s="53"/>
      <c r="JMO50" s="53"/>
      <c r="JMP50" s="53"/>
      <c r="JMQ50" s="53"/>
      <c r="JMR50" s="53"/>
      <c r="JMS50" s="53"/>
      <c r="JMT50" s="53"/>
      <c r="JMU50" s="53"/>
      <c r="JMV50" s="53"/>
      <c r="JMW50" s="53"/>
      <c r="JMX50" s="53"/>
      <c r="JMY50" s="53"/>
      <c r="JMZ50" s="53"/>
      <c r="JNA50" s="53"/>
      <c r="JNB50" s="53"/>
      <c r="JNC50" s="53"/>
      <c r="JND50" s="53"/>
      <c r="JNE50" s="53"/>
      <c r="JNF50" s="53"/>
      <c r="JNG50" s="53"/>
      <c r="JNH50" s="53"/>
      <c r="JNI50" s="53"/>
      <c r="JNJ50" s="53"/>
      <c r="JNK50" s="53"/>
      <c r="JNL50" s="53"/>
      <c r="JNM50" s="53"/>
      <c r="JNN50" s="53"/>
      <c r="JNO50" s="53"/>
      <c r="JNP50" s="53"/>
      <c r="JNQ50" s="53"/>
      <c r="JNR50" s="53"/>
      <c r="JNS50" s="53"/>
      <c r="JNT50" s="53"/>
      <c r="JNU50" s="53"/>
      <c r="JNV50" s="53"/>
      <c r="JNW50" s="53"/>
      <c r="JNX50" s="53"/>
      <c r="JNY50" s="53"/>
      <c r="JNZ50" s="53"/>
      <c r="JOA50" s="53"/>
      <c r="JOB50" s="53"/>
      <c r="JOC50" s="53"/>
      <c r="JOD50" s="53"/>
      <c r="JOE50" s="53"/>
      <c r="JOF50" s="53"/>
      <c r="JOG50" s="53"/>
      <c r="JOH50" s="53"/>
      <c r="JOI50" s="53"/>
      <c r="JOJ50" s="53"/>
      <c r="JOK50" s="53"/>
      <c r="JOL50" s="53"/>
      <c r="JOM50" s="53"/>
      <c r="JON50" s="53"/>
      <c r="JOO50" s="53"/>
      <c r="JOP50" s="53"/>
      <c r="JOQ50" s="53"/>
      <c r="JOR50" s="53"/>
      <c r="JOS50" s="53"/>
      <c r="JOT50" s="53"/>
      <c r="JOU50" s="53"/>
      <c r="JOV50" s="53"/>
      <c r="JOW50" s="53"/>
      <c r="JOX50" s="53"/>
      <c r="JOY50" s="53"/>
      <c r="JOZ50" s="53"/>
      <c r="JPA50" s="53"/>
      <c r="JPB50" s="53"/>
      <c r="JPC50" s="53"/>
      <c r="JPD50" s="53"/>
      <c r="JPE50" s="53"/>
      <c r="JPF50" s="53"/>
      <c r="JPG50" s="53"/>
      <c r="JPH50" s="53"/>
      <c r="JPI50" s="53"/>
      <c r="JPJ50" s="53"/>
      <c r="JPK50" s="53"/>
      <c r="JPL50" s="53"/>
      <c r="JPM50" s="53"/>
      <c r="JPN50" s="53"/>
      <c r="JPO50" s="53"/>
      <c r="JPP50" s="53"/>
      <c r="JPQ50" s="53"/>
      <c r="JPR50" s="53"/>
      <c r="JPS50" s="53"/>
      <c r="JPT50" s="53"/>
      <c r="JPU50" s="53"/>
      <c r="JPV50" s="53"/>
      <c r="JPW50" s="53"/>
      <c r="JPX50" s="53"/>
      <c r="JPY50" s="53"/>
      <c r="JPZ50" s="53"/>
      <c r="JQA50" s="53"/>
      <c r="JQB50" s="53"/>
      <c r="JQC50" s="53"/>
      <c r="JQD50" s="53"/>
      <c r="JQE50" s="53"/>
      <c r="JQF50" s="53"/>
      <c r="JQG50" s="53"/>
      <c r="JQH50" s="53"/>
      <c r="JQI50" s="53"/>
      <c r="JQJ50" s="53"/>
      <c r="JQK50" s="53"/>
      <c r="JQL50" s="53"/>
      <c r="JQM50" s="53"/>
      <c r="JQN50" s="53"/>
      <c r="JQO50" s="53"/>
      <c r="JQP50" s="53"/>
      <c r="JQQ50" s="53"/>
      <c r="JQR50" s="53"/>
      <c r="JQS50" s="53"/>
      <c r="JQT50" s="53"/>
      <c r="JQU50" s="53"/>
      <c r="JQV50" s="53"/>
      <c r="JQW50" s="53"/>
      <c r="JQX50" s="53"/>
      <c r="JQY50" s="53"/>
      <c r="JQZ50" s="53"/>
      <c r="JRA50" s="53"/>
      <c r="JRB50" s="53"/>
      <c r="JRC50" s="53"/>
      <c r="JRD50" s="53"/>
      <c r="JRE50" s="53"/>
      <c r="JRF50" s="53"/>
      <c r="JRG50" s="53"/>
      <c r="JRH50" s="53"/>
      <c r="JRI50" s="53"/>
      <c r="JRJ50" s="53"/>
      <c r="JRK50" s="53"/>
      <c r="JRL50" s="53"/>
      <c r="JRM50" s="53"/>
      <c r="JRN50" s="53"/>
      <c r="JRO50" s="53"/>
      <c r="JRP50" s="53"/>
      <c r="JRQ50" s="53"/>
      <c r="JRR50" s="53"/>
      <c r="JRS50" s="53"/>
      <c r="JRT50" s="53"/>
      <c r="JRU50" s="53"/>
      <c r="JRV50" s="53"/>
      <c r="JRW50" s="53"/>
      <c r="JRX50" s="53"/>
      <c r="JRY50" s="53"/>
      <c r="JRZ50" s="53"/>
      <c r="JSA50" s="53"/>
      <c r="JSB50" s="53"/>
      <c r="JSC50" s="53"/>
      <c r="JSD50" s="53"/>
      <c r="JSE50" s="53"/>
      <c r="JSF50" s="53"/>
      <c r="JSG50" s="53"/>
      <c r="JSH50" s="53"/>
      <c r="JSI50" s="53"/>
      <c r="JSJ50" s="53"/>
      <c r="JSK50" s="53"/>
      <c r="JSL50" s="53"/>
      <c r="JSM50" s="53"/>
      <c r="JSN50" s="53"/>
      <c r="JSO50" s="53"/>
      <c r="JSP50" s="53"/>
      <c r="JSQ50" s="53"/>
      <c r="JSR50" s="53"/>
      <c r="JSS50" s="53"/>
      <c r="JST50" s="53"/>
      <c r="JSU50" s="53"/>
      <c r="JSV50" s="53"/>
      <c r="JSW50" s="53"/>
      <c r="JSX50" s="53"/>
      <c r="JSY50" s="53"/>
      <c r="JSZ50" s="53"/>
      <c r="JTA50" s="53"/>
      <c r="JTB50" s="53"/>
      <c r="JTC50" s="53"/>
      <c r="JTD50" s="53"/>
      <c r="JTE50" s="53"/>
      <c r="JTF50" s="53"/>
      <c r="JTG50" s="53"/>
      <c r="JTH50" s="53"/>
      <c r="JTI50" s="53"/>
      <c r="JTJ50" s="53"/>
      <c r="JTK50" s="53"/>
      <c r="JTL50" s="53"/>
      <c r="JTM50" s="53"/>
      <c r="JTN50" s="53"/>
      <c r="JTO50" s="53"/>
      <c r="JTP50" s="53"/>
      <c r="JTQ50" s="53"/>
      <c r="JTR50" s="53"/>
      <c r="JTS50" s="53"/>
      <c r="JTT50" s="53"/>
      <c r="JTU50" s="53"/>
      <c r="JTV50" s="53"/>
      <c r="JTW50" s="53"/>
      <c r="JTX50" s="53"/>
      <c r="JTY50" s="53"/>
      <c r="JTZ50" s="53"/>
      <c r="JUA50" s="53"/>
      <c r="JUB50" s="53"/>
      <c r="JUC50" s="53"/>
      <c r="JUD50" s="53"/>
      <c r="JUE50" s="53"/>
      <c r="JUF50" s="53"/>
      <c r="JUG50" s="53"/>
      <c r="JUH50" s="53"/>
      <c r="JUI50" s="53"/>
      <c r="JUJ50" s="53"/>
      <c r="JUK50" s="53"/>
      <c r="JUL50" s="53"/>
      <c r="JUM50" s="53"/>
      <c r="JUN50" s="53"/>
      <c r="JUO50" s="53"/>
      <c r="JUP50" s="53"/>
      <c r="JUQ50" s="53"/>
      <c r="JUR50" s="53"/>
      <c r="JUS50" s="53"/>
      <c r="JUT50" s="53"/>
      <c r="JUU50" s="53"/>
      <c r="JUV50" s="53"/>
      <c r="JUW50" s="53"/>
      <c r="JUX50" s="53"/>
      <c r="JUY50" s="53"/>
      <c r="JUZ50" s="53"/>
      <c r="JVA50" s="53"/>
      <c r="JVB50" s="53"/>
      <c r="JVC50" s="53"/>
      <c r="JVD50" s="53"/>
      <c r="JVE50" s="53"/>
      <c r="JVF50" s="53"/>
      <c r="JVG50" s="53"/>
      <c r="JVH50" s="53"/>
      <c r="JVI50" s="53"/>
      <c r="JVJ50" s="53"/>
      <c r="JVK50" s="53"/>
      <c r="JVL50" s="53"/>
      <c r="JVM50" s="53"/>
      <c r="JVN50" s="53"/>
      <c r="JVO50" s="53"/>
      <c r="JVP50" s="53"/>
      <c r="JVQ50" s="53"/>
      <c r="JVR50" s="53"/>
      <c r="JVS50" s="53"/>
      <c r="JVT50" s="53"/>
      <c r="JVU50" s="53"/>
      <c r="JVV50" s="53"/>
      <c r="JVW50" s="53"/>
      <c r="JVX50" s="53"/>
      <c r="JVY50" s="53"/>
      <c r="JVZ50" s="53"/>
      <c r="JWA50" s="53"/>
      <c r="JWB50" s="53"/>
      <c r="JWC50" s="53"/>
      <c r="JWD50" s="53"/>
      <c r="JWE50" s="53"/>
      <c r="JWF50" s="53"/>
      <c r="JWG50" s="53"/>
      <c r="JWH50" s="53"/>
      <c r="JWI50" s="53"/>
      <c r="JWJ50" s="53"/>
      <c r="JWK50" s="53"/>
      <c r="JWL50" s="53"/>
      <c r="JWM50" s="53"/>
      <c r="JWN50" s="53"/>
      <c r="JWO50" s="53"/>
      <c r="JWP50" s="53"/>
      <c r="JWQ50" s="53"/>
      <c r="JWR50" s="53"/>
      <c r="JWS50" s="53"/>
      <c r="JWT50" s="53"/>
      <c r="JWU50" s="53"/>
      <c r="JWV50" s="53"/>
      <c r="JWW50" s="53"/>
      <c r="JWX50" s="53"/>
      <c r="JWY50" s="53"/>
      <c r="JWZ50" s="53"/>
      <c r="JXA50" s="53"/>
      <c r="JXB50" s="53"/>
      <c r="JXC50" s="53"/>
      <c r="JXD50" s="53"/>
      <c r="JXE50" s="53"/>
      <c r="JXF50" s="53"/>
      <c r="JXG50" s="53"/>
      <c r="JXH50" s="53"/>
      <c r="JXI50" s="53"/>
      <c r="JXJ50" s="53"/>
      <c r="JXK50" s="53"/>
      <c r="JXL50" s="53"/>
      <c r="JXM50" s="53"/>
      <c r="JXN50" s="53"/>
      <c r="JXO50" s="53"/>
      <c r="JXP50" s="53"/>
      <c r="JXQ50" s="53"/>
      <c r="JXR50" s="53"/>
      <c r="JXS50" s="53"/>
      <c r="JXT50" s="53"/>
      <c r="JXU50" s="53"/>
      <c r="JXV50" s="53"/>
      <c r="JXW50" s="53"/>
      <c r="JXX50" s="53"/>
      <c r="JXY50" s="53"/>
      <c r="JXZ50" s="53"/>
      <c r="JYA50" s="53"/>
      <c r="JYB50" s="53"/>
      <c r="JYC50" s="53"/>
      <c r="JYD50" s="53"/>
      <c r="JYE50" s="53"/>
      <c r="JYF50" s="53"/>
      <c r="JYG50" s="53"/>
      <c r="JYH50" s="53"/>
      <c r="JYI50" s="53"/>
      <c r="JYJ50" s="53"/>
      <c r="JYK50" s="53"/>
      <c r="JYL50" s="53"/>
      <c r="JYM50" s="53"/>
      <c r="JYN50" s="53"/>
      <c r="JYO50" s="53"/>
      <c r="JYP50" s="53"/>
      <c r="JYQ50" s="53"/>
      <c r="JYR50" s="53"/>
      <c r="JYS50" s="53"/>
      <c r="JYT50" s="53"/>
      <c r="JYU50" s="53"/>
      <c r="JYV50" s="53"/>
      <c r="JYW50" s="53"/>
      <c r="JYX50" s="53"/>
      <c r="JYY50" s="53"/>
      <c r="JYZ50" s="53"/>
      <c r="JZA50" s="53"/>
      <c r="JZB50" s="53"/>
      <c r="JZC50" s="53"/>
      <c r="JZD50" s="53"/>
      <c r="JZE50" s="53"/>
      <c r="JZF50" s="53"/>
      <c r="JZG50" s="53"/>
      <c r="JZH50" s="53"/>
      <c r="JZI50" s="53"/>
      <c r="JZJ50" s="53"/>
      <c r="JZK50" s="53"/>
      <c r="JZL50" s="53"/>
      <c r="JZM50" s="53"/>
      <c r="JZN50" s="53"/>
      <c r="JZO50" s="53"/>
      <c r="JZP50" s="53"/>
      <c r="JZQ50" s="53"/>
      <c r="JZR50" s="53"/>
      <c r="JZS50" s="53"/>
      <c r="JZT50" s="53"/>
      <c r="JZU50" s="53"/>
      <c r="JZV50" s="53"/>
      <c r="JZW50" s="53"/>
      <c r="JZX50" s="53"/>
      <c r="JZY50" s="53"/>
      <c r="JZZ50" s="53"/>
      <c r="KAA50" s="53"/>
      <c r="KAB50" s="53"/>
      <c r="KAC50" s="53"/>
      <c r="KAD50" s="53"/>
      <c r="KAE50" s="53"/>
      <c r="KAF50" s="53"/>
      <c r="KAG50" s="53"/>
      <c r="KAH50" s="53"/>
      <c r="KAI50" s="53"/>
      <c r="KAJ50" s="53"/>
      <c r="KAK50" s="53"/>
      <c r="KAL50" s="53"/>
      <c r="KAM50" s="53"/>
      <c r="KAN50" s="53"/>
      <c r="KAO50" s="53"/>
      <c r="KAP50" s="53"/>
      <c r="KAQ50" s="53"/>
      <c r="KAR50" s="53"/>
      <c r="KAS50" s="53"/>
      <c r="KAT50" s="53"/>
      <c r="KAU50" s="53"/>
      <c r="KAV50" s="53"/>
      <c r="KAW50" s="53"/>
      <c r="KAX50" s="53"/>
      <c r="KAY50" s="53"/>
      <c r="KAZ50" s="53"/>
      <c r="KBA50" s="53"/>
      <c r="KBB50" s="53"/>
      <c r="KBC50" s="53"/>
      <c r="KBD50" s="53"/>
      <c r="KBE50" s="53"/>
      <c r="KBF50" s="53"/>
      <c r="KBG50" s="53"/>
      <c r="KBH50" s="53"/>
      <c r="KBI50" s="53"/>
      <c r="KBJ50" s="53"/>
      <c r="KBK50" s="53"/>
      <c r="KBL50" s="53"/>
      <c r="KBM50" s="53"/>
      <c r="KBN50" s="53"/>
      <c r="KBO50" s="53"/>
      <c r="KBP50" s="53"/>
      <c r="KBQ50" s="53"/>
      <c r="KBR50" s="53"/>
      <c r="KBS50" s="53"/>
      <c r="KBT50" s="53"/>
      <c r="KBU50" s="53"/>
      <c r="KBV50" s="53"/>
      <c r="KBW50" s="53"/>
      <c r="KBX50" s="53"/>
      <c r="KBY50" s="53"/>
      <c r="KBZ50" s="53"/>
      <c r="KCA50" s="53"/>
      <c r="KCB50" s="53"/>
      <c r="KCC50" s="53"/>
      <c r="KCD50" s="53"/>
      <c r="KCE50" s="53"/>
      <c r="KCF50" s="53"/>
      <c r="KCG50" s="53"/>
      <c r="KCH50" s="53"/>
      <c r="KCI50" s="53"/>
      <c r="KCJ50" s="53"/>
      <c r="KCK50" s="53"/>
      <c r="KCL50" s="53"/>
      <c r="KCM50" s="53"/>
      <c r="KCN50" s="53"/>
      <c r="KCO50" s="53"/>
      <c r="KCP50" s="53"/>
      <c r="KCQ50" s="53"/>
      <c r="KCR50" s="53"/>
      <c r="KCS50" s="53"/>
      <c r="KCT50" s="53"/>
      <c r="KCU50" s="53"/>
      <c r="KCV50" s="53"/>
      <c r="KCW50" s="53"/>
      <c r="KCX50" s="53"/>
      <c r="KCY50" s="53"/>
      <c r="KCZ50" s="53"/>
      <c r="KDA50" s="53"/>
      <c r="KDB50" s="53"/>
      <c r="KDC50" s="53"/>
      <c r="KDD50" s="53"/>
      <c r="KDE50" s="53"/>
      <c r="KDF50" s="53"/>
      <c r="KDG50" s="53"/>
      <c r="KDH50" s="53"/>
      <c r="KDI50" s="53"/>
      <c r="KDJ50" s="53"/>
      <c r="KDK50" s="53"/>
      <c r="KDL50" s="53"/>
      <c r="KDM50" s="53"/>
      <c r="KDN50" s="53"/>
      <c r="KDO50" s="53"/>
      <c r="KDP50" s="53"/>
      <c r="KDQ50" s="53"/>
      <c r="KDR50" s="53"/>
      <c r="KDS50" s="53"/>
      <c r="KDT50" s="53"/>
      <c r="KDU50" s="53"/>
      <c r="KDV50" s="53"/>
      <c r="KDW50" s="53"/>
      <c r="KDX50" s="53"/>
      <c r="KDY50" s="53"/>
      <c r="KDZ50" s="53"/>
      <c r="KEA50" s="53"/>
      <c r="KEB50" s="53"/>
      <c r="KEC50" s="53"/>
      <c r="KED50" s="53"/>
      <c r="KEE50" s="53"/>
      <c r="KEF50" s="53"/>
      <c r="KEG50" s="53"/>
      <c r="KEH50" s="53"/>
      <c r="KEI50" s="53"/>
      <c r="KEJ50" s="53"/>
      <c r="KEK50" s="53"/>
      <c r="KEL50" s="53"/>
      <c r="KEM50" s="53"/>
      <c r="KEN50" s="53"/>
      <c r="KEO50" s="53"/>
      <c r="KEP50" s="53"/>
      <c r="KEQ50" s="53"/>
      <c r="KER50" s="53"/>
      <c r="KES50" s="53"/>
      <c r="KET50" s="53"/>
      <c r="KEU50" s="53"/>
      <c r="KEV50" s="53"/>
      <c r="KEW50" s="53"/>
      <c r="KEX50" s="53"/>
      <c r="KEY50" s="53"/>
      <c r="KEZ50" s="53"/>
      <c r="KFA50" s="53"/>
      <c r="KFB50" s="53"/>
      <c r="KFC50" s="53"/>
      <c r="KFD50" s="53"/>
      <c r="KFE50" s="53"/>
      <c r="KFF50" s="53"/>
      <c r="KFG50" s="53"/>
      <c r="KFH50" s="53"/>
      <c r="KFI50" s="53"/>
      <c r="KFJ50" s="53"/>
      <c r="KFK50" s="53"/>
      <c r="KFL50" s="53"/>
      <c r="KFM50" s="53"/>
      <c r="KFN50" s="53"/>
      <c r="KFO50" s="53"/>
      <c r="KFP50" s="53"/>
      <c r="KFQ50" s="53"/>
      <c r="KFR50" s="53"/>
      <c r="KFS50" s="53"/>
      <c r="KFT50" s="53"/>
      <c r="KFU50" s="53"/>
      <c r="KFV50" s="53"/>
      <c r="KFW50" s="53"/>
      <c r="KFX50" s="53"/>
      <c r="KFY50" s="53"/>
      <c r="KFZ50" s="53"/>
      <c r="KGA50" s="53"/>
      <c r="KGB50" s="53"/>
      <c r="KGC50" s="53"/>
      <c r="KGD50" s="53"/>
      <c r="KGE50" s="53"/>
      <c r="KGF50" s="53"/>
      <c r="KGG50" s="53"/>
      <c r="KGH50" s="53"/>
      <c r="KGI50" s="53"/>
      <c r="KGJ50" s="53"/>
      <c r="KGK50" s="53"/>
      <c r="KGL50" s="53"/>
      <c r="KGM50" s="53"/>
      <c r="KGN50" s="53"/>
      <c r="KGO50" s="53"/>
      <c r="KGP50" s="53"/>
      <c r="KGQ50" s="53"/>
      <c r="KGR50" s="53"/>
      <c r="KGS50" s="53"/>
      <c r="KGT50" s="53"/>
      <c r="KGU50" s="53"/>
      <c r="KGV50" s="53"/>
      <c r="KGW50" s="53"/>
      <c r="KGX50" s="53"/>
      <c r="KGY50" s="53"/>
      <c r="KGZ50" s="53"/>
      <c r="KHA50" s="53"/>
      <c r="KHB50" s="53"/>
      <c r="KHC50" s="53"/>
      <c r="KHD50" s="53"/>
      <c r="KHE50" s="53"/>
      <c r="KHF50" s="53"/>
      <c r="KHG50" s="53"/>
      <c r="KHH50" s="53"/>
      <c r="KHI50" s="53"/>
      <c r="KHJ50" s="53"/>
      <c r="KHK50" s="53"/>
      <c r="KHL50" s="53"/>
      <c r="KHM50" s="53"/>
      <c r="KHN50" s="53"/>
      <c r="KHO50" s="53"/>
      <c r="KHP50" s="53"/>
      <c r="KHQ50" s="53"/>
      <c r="KHR50" s="53"/>
      <c r="KHS50" s="53"/>
      <c r="KHT50" s="53"/>
      <c r="KHU50" s="53"/>
      <c r="KHV50" s="53"/>
      <c r="KHW50" s="53"/>
      <c r="KHX50" s="53"/>
      <c r="KHY50" s="53"/>
      <c r="KHZ50" s="53"/>
      <c r="KIA50" s="53"/>
      <c r="KIB50" s="53"/>
      <c r="KIC50" s="53"/>
      <c r="KID50" s="53"/>
      <c r="KIE50" s="53"/>
      <c r="KIF50" s="53"/>
      <c r="KIG50" s="53"/>
      <c r="KIH50" s="53"/>
      <c r="KII50" s="53"/>
      <c r="KIJ50" s="53"/>
      <c r="KIK50" s="53"/>
      <c r="KIL50" s="53"/>
      <c r="KIM50" s="53"/>
      <c r="KIN50" s="53"/>
      <c r="KIO50" s="53"/>
      <c r="KIP50" s="53"/>
      <c r="KIQ50" s="53"/>
      <c r="KIR50" s="53"/>
      <c r="KIS50" s="53"/>
      <c r="KIT50" s="53"/>
      <c r="KIU50" s="53"/>
      <c r="KIV50" s="53"/>
      <c r="KIW50" s="53"/>
      <c r="KIX50" s="53"/>
      <c r="KIY50" s="53"/>
      <c r="KIZ50" s="53"/>
      <c r="KJA50" s="53"/>
      <c r="KJB50" s="53"/>
      <c r="KJC50" s="53"/>
      <c r="KJD50" s="53"/>
      <c r="KJE50" s="53"/>
      <c r="KJF50" s="53"/>
      <c r="KJG50" s="53"/>
      <c r="KJH50" s="53"/>
      <c r="KJI50" s="53"/>
      <c r="KJJ50" s="53"/>
      <c r="KJK50" s="53"/>
      <c r="KJL50" s="53"/>
      <c r="KJM50" s="53"/>
      <c r="KJN50" s="53"/>
      <c r="KJO50" s="53"/>
      <c r="KJP50" s="53"/>
      <c r="KJQ50" s="53"/>
      <c r="KJR50" s="53"/>
      <c r="KJS50" s="53"/>
      <c r="KJT50" s="53"/>
      <c r="KJU50" s="53"/>
      <c r="KJV50" s="53"/>
      <c r="KJW50" s="53"/>
      <c r="KJX50" s="53"/>
      <c r="KJY50" s="53"/>
      <c r="KJZ50" s="53"/>
      <c r="KKA50" s="53"/>
      <c r="KKB50" s="53"/>
      <c r="KKC50" s="53"/>
      <c r="KKD50" s="53"/>
      <c r="KKE50" s="53"/>
      <c r="KKF50" s="53"/>
      <c r="KKG50" s="53"/>
      <c r="KKH50" s="53"/>
      <c r="KKI50" s="53"/>
      <c r="KKJ50" s="53"/>
      <c r="KKK50" s="53"/>
      <c r="KKL50" s="53"/>
      <c r="KKM50" s="53"/>
      <c r="KKN50" s="53"/>
      <c r="KKO50" s="53"/>
      <c r="KKP50" s="53"/>
      <c r="KKQ50" s="53"/>
      <c r="KKR50" s="53"/>
      <c r="KKS50" s="53"/>
      <c r="KKT50" s="53"/>
      <c r="KKU50" s="53"/>
      <c r="KKV50" s="53"/>
      <c r="KKW50" s="53"/>
      <c r="KKX50" s="53"/>
      <c r="KKY50" s="53"/>
      <c r="KKZ50" s="53"/>
      <c r="KLA50" s="53"/>
      <c r="KLB50" s="53"/>
      <c r="KLC50" s="53"/>
      <c r="KLD50" s="53"/>
      <c r="KLE50" s="53"/>
      <c r="KLF50" s="53"/>
      <c r="KLG50" s="53"/>
      <c r="KLH50" s="53"/>
      <c r="KLI50" s="53"/>
      <c r="KLJ50" s="53"/>
      <c r="KLK50" s="53"/>
      <c r="KLL50" s="53"/>
      <c r="KLM50" s="53"/>
      <c r="KLN50" s="53"/>
      <c r="KLO50" s="53"/>
      <c r="KLP50" s="53"/>
      <c r="KLQ50" s="53"/>
      <c r="KLR50" s="53"/>
      <c r="KLS50" s="53"/>
      <c r="KLT50" s="53"/>
      <c r="KLU50" s="53"/>
      <c r="KLV50" s="53"/>
      <c r="KLW50" s="53"/>
      <c r="KLX50" s="53"/>
      <c r="KLY50" s="53"/>
      <c r="KLZ50" s="53"/>
      <c r="KMA50" s="53"/>
      <c r="KMB50" s="53"/>
      <c r="KMC50" s="53"/>
      <c r="KMD50" s="53"/>
      <c r="KME50" s="53"/>
      <c r="KMF50" s="53"/>
      <c r="KMG50" s="53"/>
      <c r="KMH50" s="53"/>
      <c r="KMI50" s="53"/>
      <c r="KMJ50" s="53"/>
      <c r="KMK50" s="53"/>
      <c r="KML50" s="53"/>
      <c r="KMM50" s="53"/>
      <c r="KMN50" s="53"/>
      <c r="KMO50" s="53"/>
      <c r="KMP50" s="53"/>
      <c r="KMQ50" s="53"/>
      <c r="KMR50" s="53"/>
      <c r="KMS50" s="53"/>
      <c r="KMT50" s="53"/>
      <c r="KMU50" s="53"/>
      <c r="KMV50" s="53"/>
      <c r="KMW50" s="53"/>
      <c r="KMX50" s="53"/>
      <c r="KMY50" s="53"/>
      <c r="KMZ50" s="53"/>
      <c r="KNA50" s="53"/>
      <c r="KNB50" s="53"/>
      <c r="KNC50" s="53"/>
      <c r="KND50" s="53"/>
      <c r="KNE50" s="53"/>
      <c r="KNF50" s="53"/>
      <c r="KNG50" s="53"/>
      <c r="KNH50" s="53"/>
      <c r="KNI50" s="53"/>
      <c r="KNJ50" s="53"/>
      <c r="KNK50" s="53"/>
      <c r="KNL50" s="53"/>
      <c r="KNM50" s="53"/>
      <c r="KNN50" s="53"/>
      <c r="KNO50" s="53"/>
      <c r="KNP50" s="53"/>
      <c r="KNQ50" s="53"/>
      <c r="KNR50" s="53"/>
      <c r="KNS50" s="53"/>
      <c r="KNT50" s="53"/>
      <c r="KNU50" s="53"/>
      <c r="KNV50" s="53"/>
      <c r="KNW50" s="53"/>
      <c r="KNX50" s="53"/>
      <c r="KNY50" s="53"/>
      <c r="KNZ50" s="53"/>
      <c r="KOA50" s="53"/>
      <c r="KOB50" s="53"/>
      <c r="KOC50" s="53"/>
      <c r="KOD50" s="53"/>
      <c r="KOE50" s="53"/>
      <c r="KOF50" s="53"/>
      <c r="KOG50" s="53"/>
      <c r="KOH50" s="53"/>
      <c r="KOI50" s="53"/>
      <c r="KOJ50" s="53"/>
      <c r="KOK50" s="53"/>
      <c r="KOL50" s="53"/>
      <c r="KOM50" s="53"/>
      <c r="KON50" s="53"/>
      <c r="KOO50" s="53"/>
      <c r="KOP50" s="53"/>
      <c r="KOQ50" s="53"/>
      <c r="KOR50" s="53"/>
      <c r="KOS50" s="53"/>
      <c r="KOT50" s="53"/>
      <c r="KOU50" s="53"/>
      <c r="KOV50" s="53"/>
      <c r="KOW50" s="53"/>
      <c r="KOX50" s="53"/>
      <c r="KOY50" s="53"/>
      <c r="KOZ50" s="53"/>
      <c r="KPA50" s="53"/>
      <c r="KPB50" s="53"/>
      <c r="KPC50" s="53"/>
      <c r="KPD50" s="53"/>
      <c r="KPE50" s="53"/>
      <c r="KPF50" s="53"/>
      <c r="KPG50" s="53"/>
      <c r="KPH50" s="53"/>
      <c r="KPI50" s="53"/>
      <c r="KPJ50" s="53"/>
      <c r="KPK50" s="53"/>
      <c r="KPL50" s="53"/>
      <c r="KPM50" s="53"/>
      <c r="KPN50" s="53"/>
      <c r="KPO50" s="53"/>
      <c r="KPP50" s="53"/>
      <c r="KPQ50" s="53"/>
      <c r="KPR50" s="53"/>
      <c r="KPS50" s="53"/>
      <c r="KPT50" s="53"/>
      <c r="KPU50" s="53"/>
      <c r="KPV50" s="53"/>
      <c r="KPW50" s="53"/>
      <c r="KPX50" s="53"/>
      <c r="KPY50" s="53"/>
      <c r="KPZ50" s="53"/>
      <c r="KQA50" s="53"/>
      <c r="KQB50" s="53"/>
      <c r="KQC50" s="53"/>
      <c r="KQD50" s="53"/>
      <c r="KQE50" s="53"/>
      <c r="KQF50" s="53"/>
      <c r="KQG50" s="53"/>
      <c r="KQH50" s="53"/>
      <c r="KQI50" s="53"/>
      <c r="KQJ50" s="53"/>
      <c r="KQK50" s="53"/>
      <c r="KQL50" s="53"/>
      <c r="KQM50" s="53"/>
      <c r="KQN50" s="53"/>
      <c r="KQO50" s="53"/>
      <c r="KQP50" s="53"/>
      <c r="KQQ50" s="53"/>
      <c r="KQR50" s="53"/>
      <c r="KQS50" s="53"/>
      <c r="KQT50" s="53"/>
      <c r="KQU50" s="53"/>
      <c r="KQV50" s="53"/>
      <c r="KQW50" s="53"/>
      <c r="KQX50" s="53"/>
      <c r="KQY50" s="53"/>
      <c r="KQZ50" s="53"/>
      <c r="KRA50" s="53"/>
      <c r="KRB50" s="53"/>
      <c r="KRC50" s="53"/>
      <c r="KRD50" s="53"/>
      <c r="KRE50" s="53"/>
      <c r="KRF50" s="53"/>
      <c r="KRG50" s="53"/>
      <c r="KRH50" s="53"/>
      <c r="KRI50" s="53"/>
      <c r="KRJ50" s="53"/>
      <c r="KRK50" s="53"/>
      <c r="KRL50" s="53"/>
      <c r="KRM50" s="53"/>
      <c r="KRN50" s="53"/>
      <c r="KRO50" s="53"/>
      <c r="KRP50" s="53"/>
      <c r="KRQ50" s="53"/>
      <c r="KRR50" s="53"/>
      <c r="KRS50" s="53"/>
      <c r="KRT50" s="53"/>
      <c r="KRU50" s="53"/>
      <c r="KRV50" s="53"/>
      <c r="KRW50" s="53"/>
      <c r="KRX50" s="53"/>
      <c r="KRY50" s="53"/>
      <c r="KRZ50" s="53"/>
      <c r="KSA50" s="53"/>
      <c r="KSB50" s="53"/>
      <c r="KSC50" s="53"/>
      <c r="KSD50" s="53"/>
      <c r="KSE50" s="53"/>
      <c r="KSF50" s="53"/>
      <c r="KSG50" s="53"/>
      <c r="KSH50" s="53"/>
      <c r="KSI50" s="53"/>
      <c r="KSJ50" s="53"/>
      <c r="KSK50" s="53"/>
      <c r="KSL50" s="53"/>
      <c r="KSM50" s="53"/>
      <c r="KSN50" s="53"/>
      <c r="KSO50" s="53"/>
      <c r="KSP50" s="53"/>
      <c r="KSQ50" s="53"/>
      <c r="KSR50" s="53"/>
      <c r="KSS50" s="53"/>
      <c r="KST50" s="53"/>
      <c r="KSU50" s="53"/>
      <c r="KSV50" s="53"/>
      <c r="KSW50" s="53"/>
      <c r="KSX50" s="53"/>
      <c r="KSY50" s="53"/>
      <c r="KSZ50" s="53"/>
      <c r="KTA50" s="53"/>
      <c r="KTB50" s="53"/>
      <c r="KTC50" s="53"/>
      <c r="KTD50" s="53"/>
      <c r="KTE50" s="53"/>
      <c r="KTF50" s="53"/>
      <c r="KTG50" s="53"/>
      <c r="KTH50" s="53"/>
      <c r="KTI50" s="53"/>
      <c r="KTJ50" s="53"/>
      <c r="KTK50" s="53"/>
      <c r="KTL50" s="53"/>
      <c r="KTM50" s="53"/>
      <c r="KTN50" s="53"/>
      <c r="KTO50" s="53"/>
      <c r="KTP50" s="53"/>
      <c r="KTQ50" s="53"/>
      <c r="KTR50" s="53"/>
      <c r="KTS50" s="53"/>
      <c r="KTT50" s="53"/>
      <c r="KTU50" s="53"/>
      <c r="KTV50" s="53"/>
      <c r="KTW50" s="53"/>
      <c r="KTX50" s="53"/>
      <c r="KTY50" s="53"/>
      <c r="KTZ50" s="53"/>
      <c r="KUA50" s="53"/>
      <c r="KUB50" s="53"/>
      <c r="KUC50" s="53"/>
      <c r="KUD50" s="53"/>
      <c r="KUE50" s="53"/>
      <c r="KUF50" s="53"/>
      <c r="KUG50" s="53"/>
      <c r="KUH50" s="53"/>
      <c r="KUI50" s="53"/>
      <c r="KUJ50" s="53"/>
      <c r="KUK50" s="53"/>
      <c r="KUL50" s="53"/>
      <c r="KUM50" s="53"/>
      <c r="KUN50" s="53"/>
      <c r="KUO50" s="53"/>
      <c r="KUP50" s="53"/>
      <c r="KUQ50" s="53"/>
      <c r="KUR50" s="53"/>
      <c r="KUS50" s="53"/>
      <c r="KUT50" s="53"/>
      <c r="KUU50" s="53"/>
      <c r="KUV50" s="53"/>
      <c r="KUW50" s="53"/>
      <c r="KUX50" s="53"/>
      <c r="KUY50" s="53"/>
      <c r="KUZ50" s="53"/>
      <c r="KVA50" s="53"/>
      <c r="KVB50" s="53"/>
      <c r="KVC50" s="53"/>
      <c r="KVD50" s="53"/>
      <c r="KVE50" s="53"/>
      <c r="KVF50" s="53"/>
      <c r="KVG50" s="53"/>
      <c r="KVH50" s="53"/>
      <c r="KVI50" s="53"/>
      <c r="KVJ50" s="53"/>
      <c r="KVK50" s="53"/>
      <c r="KVL50" s="53"/>
      <c r="KVM50" s="53"/>
      <c r="KVN50" s="53"/>
      <c r="KVO50" s="53"/>
      <c r="KVP50" s="53"/>
      <c r="KVQ50" s="53"/>
      <c r="KVR50" s="53"/>
      <c r="KVS50" s="53"/>
      <c r="KVT50" s="53"/>
      <c r="KVU50" s="53"/>
      <c r="KVV50" s="53"/>
      <c r="KVW50" s="53"/>
      <c r="KVX50" s="53"/>
      <c r="KVY50" s="53"/>
      <c r="KVZ50" s="53"/>
      <c r="KWA50" s="53"/>
      <c r="KWB50" s="53"/>
      <c r="KWC50" s="53"/>
      <c r="KWD50" s="53"/>
      <c r="KWE50" s="53"/>
      <c r="KWF50" s="53"/>
      <c r="KWG50" s="53"/>
      <c r="KWH50" s="53"/>
      <c r="KWI50" s="53"/>
      <c r="KWJ50" s="53"/>
      <c r="KWK50" s="53"/>
      <c r="KWL50" s="53"/>
      <c r="KWM50" s="53"/>
      <c r="KWN50" s="53"/>
      <c r="KWO50" s="53"/>
      <c r="KWP50" s="53"/>
      <c r="KWQ50" s="53"/>
      <c r="KWR50" s="53"/>
      <c r="KWS50" s="53"/>
      <c r="KWT50" s="53"/>
      <c r="KWU50" s="53"/>
      <c r="KWV50" s="53"/>
      <c r="KWW50" s="53"/>
      <c r="KWX50" s="53"/>
      <c r="KWY50" s="53"/>
      <c r="KWZ50" s="53"/>
      <c r="KXA50" s="53"/>
      <c r="KXB50" s="53"/>
      <c r="KXC50" s="53"/>
      <c r="KXD50" s="53"/>
      <c r="KXE50" s="53"/>
      <c r="KXF50" s="53"/>
      <c r="KXG50" s="53"/>
      <c r="KXH50" s="53"/>
      <c r="KXI50" s="53"/>
      <c r="KXJ50" s="53"/>
      <c r="KXK50" s="53"/>
      <c r="KXL50" s="53"/>
      <c r="KXM50" s="53"/>
      <c r="KXN50" s="53"/>
      <c r="KXO50" s="53"/>
      <c r="KXP50" s="53"/>
      <c r="KXQ50" s="53"/>
      <c r="KXR50" s="53"/>
      <c r="KXS50" s="53"/>
      <c r="KXT50" s="53"/>
      <c r="KXU50" s="53"/>
      <c r="KXV50" s="53"/>
      <c r="KXW50" s="53"/>
      <c r="KXX50" s="53"/>
      <c r="KXY50" s="53"/>
      <c r="KXZ50" s="53"/>
      <c r="KYA50" s="53"/>
      <c r="KYB50" s="53"/>
      <c r="KYC50" s="53"/>
      <c r="KYD50" s="53"/>
      <c r="KYE50" s="53"/>
      <c r="KYF50" s="53"/>
      <c r="KYG50" s="53"/>
      <c r="KYH50" s="53"/>
      <c r="KYI50" s="53"/>
      <c r="KYJ50" s="53"/>
      <c r="KYK50" s="53"/>
      <c r="KYL50" s="53"/>
      <c r="KYM50" s="53"/>
      <c r="KYN50" s="53"/>
      <c r="KYO50" s="53"/>
      <c r="KYP50" s="53"/>
      <c r="KYQ50" s="53"/>
      <c r="KYR50" s="53"/>
      <c r="KYS50" s="53"/>
      <c r="KYT50" s="53"/>
      <c r="KYU50" s="53"/>
      <c r="KYV50" s="53"/>
      <c r="KYW50" s="53"/>
      <c r="KYX50" s="53"/>
      <c r="KYY50" s="53"/>
      <c r="KYZ50" s="53"/>
      <c r="KZA50" s="53"/>
      <c r="KZB50" s="53"/>
      <c r="KZC50" s="53"/>
      <c r="KZD50" s="53"/>
      <c r="KZE50" s="53"/>
      <c r="KZF50" s="53"/>
      <c r="KZG50" s="53"/>
      <c r="KZH50" s="53"/>
      <c r="KZI50" s="53"/>
      <c r="KZJ50" s="53"/>
      <c r="KZK50" s="53"/>
      <c r="KZL50" s="53"/>
      <c r="KZM50" s="53"/>
      <c r="KZN50" s="53"/>
      <c r="KZO50" s="53"/>
      <c r="KZP50" s="53"/>
      <c r="KZQ50" s="53"/>
      <c r="KZR50" s="53"/>
      <c r="KZS50" s="53"/>
      <c r="KZT50" s="53"/>
      <c r="KZU50" s="53"/>
      <c r="KZV50" s="53"/>
      <c r="KZW50" s="53"/>
      <c r="KZX50" s="53"/>
      <c r="KZY50" s="53"/>
      <c r="KZZ50" s="53"/>
      <c r="LAA50" s="53"/>
      <c r="LAB50" s="53"/>
      <c r="LAC50" s="53"/>
      <c r="LAD50" s="53"/>
      <c r="LAE50" s="53"/>
      <c r="LAF50" s="53"/>
      <c r="LAG50" s="53"/>
      <c r="LAH50" s="53"/>
      <c r="LAI50" s="53"/>
      <c r="LAJ50" s="53"/>
      <c r="LAK50" s="53"/>
      <c r="LAL50" s="53"/>
      <c r="LAM50" s="53"/>
      <c r="LAN50" s="53"/>
      <c r="LAO50" s="53"/>
      <c r="LAP50" s="53"/>
      <c r="LAQ50" s="53"/>
      <c r="LAR50" s="53"/>
      <c r="LAS50" s="53"/>
      <c r="LAT50" s="53"/>
      <c r="LAU50" s="53"/>
      <c r="LAV50" s="53"/>
      <c r="LAW50" s="53"/>
      <c r="LAX50" s="53"/>
      <c r="LAY50" s="53"/>
      <c r="LAZ50" s="53"/>
      <c r="LBA50" s="53"/>
      <c r="LBB50" s="53"/>
      <c r="LBC50" s="53"/>
      <c r="LBD50" s="53"/>
      <c r="LBE50" s="53"/>
      <c r="LBF50" s="53"/>
      <c r="LBG50" s="53"/>
      <c r="LBH50" s="53"/>
      <c r="LBI50" s="53"/>
      <c r="LBJ50" s="53"/>
      <c r="LBK50" s="53"/>
      <c r="LBL50" s="53"/>
      <c r="LBM50" s="53"/>
      <c r="LBN50" s="53"/>
      <c r="LBO50" s="53"/>
      <c r="LBP50" s="53"/>
      <c r="LBQ50" s="53"/>
      <c r="LBR50" s="53"/>
      <c r="LBS50" s="53"/>
      <c r="LBT50" s="53"/>
      <c r="LBU50" s="53"/>
      <c r="LBV50" s="53"/>
      <c r="LBW50" s="53"/>
      <c r="LBX50" s="53"/>
      <c r="LBY50" s="53"/>
      <c r="LBZ50" s="53"/>
      <c r="LCA50" s="53"/>
      <c r="LCB50" s="53"/>
      <c r="LCC50" s="53"/>
      <c r="LCD50" s="53"/>
      <c r="LCE50" s="53"/>
      <c r="LCF50" s="53"/>
      <c r="LCG50" s="53"/>
      <c r="LCH50" s="53"/>
      <c r="LCI50" s="53"/>
      <c r="LCJ50" s="53"/>
      <c r="LCK50" s="53"/>
      <c r="LCL50" s="53"/>
      <c r="LCM50" s="53"/>
      <c r="LCN50" s="53"/>
      <c r="LCO50" s="53"/>
      <c r="LCP50" s="53"/>
      <c r="LCQ50" s="53"/>
      <c r="LCR50" s="53"/>
      <c r="LCS50" s="53"/>
      <c r="LCT50" s="53"/>
      <c r="LCU50" s="53"/>
      <c r="LCV50" s="53"/>
      <c r="LCW50" s="53"/>
      <c r="LCX50" s="53"/>
      <c r="LCY50" s="53"/>
      <c r="LCZ50" s="53"/>
      <c r="LDA50" s="53"/>
      <c r="LDB50" s="53"/>
      <c r="LDC50" s="53"/>
      <c r="LDD50" s="53"/>
      <c r="LDE50" s="53"/>
      <c r="LDF50" s="53"/>
      <c r="LDG50" s="53"/>
      <c r="LDH50" s="53"/>
      <c r="LDI50" s="53"/>
      <c r="LDJ50" s="53"/>
      <c r="LDK50" s="53"/>
      <c r="LDL50" s="53"/>
      <c r="LDM50" s="53"/>
      <c r="LDN50" s="53"/>
      <c r="LDO50" s="53"/>
      <c r="LDP50" s="53"/>
      <c r="LDQ50" s="53"/>
      <c r="LDR50" s="53"/>
      <c r="LDS50" s="53"/>
      <c r="LDT50" s="53"/>
      <c r="LDU50" s="53"/>
      <c r="LDV50" s="53"/>
      <c r="LDW50" s="53"/>
      <c r="LDX50" s="53"/>
      <c r="LDY50" s="53"/>
      <c r="LDZ50" s="53"/>
      <c r="LEA50" s="53"/>
      <c r="LEB50" s="53"/>
      <c r="LEC50" s="53"/>
      <c r="LED50" s="53"/>
      <c r="LEE50" s="53"/>
      <c r="LEF50" s="53"/>
      <c r="LEG50" s="53"/>
      <c r="LEH50" s="53"/>
      <c r="LEI50" s="53"/>
      <c r="LEJ50" s="53"/>
      <c r="LEK50" s="53"/>
      <c r="LEL50" s="53"/>
      <c r="LEM50" s="53"/>
      <c r="LEN50" s="53"/>
      <c r="LEO50" s="53"/>
      <c r="LEP50" s="53"/>
      <c r="LEQ50" s="53"/>
      <c r="LER50" s="53"/>
      <c r="LES50" s="53"/>
      <c r="LET50" s="53"/>
      <c r="LEU50" s="53"/>
      <c r="LEV50" s="53"/>
      <c r="LEW50" s="53"/>
      <c r="LEX50" s="53"/>
      <c r="LEY50" s="53"/>
      <c r="LEZ50" s="53"/>
      <c r="LFA50" s="53"/>
      <c r="LFB50" s="53"/>
      <c r="LFC50" s="53"/>
      <c r="LFD50" s="53"/>
      <c r="LFE50" s="53"/>
      <c r="LFF50" s="53"/>
      <c r="LFG50" s="53"/>
      <c r="LFH50" s="53"/>
      <c r="LFI50" s="53"/>
      <c r="LFJ50" s="53"/>
      <c r="LFK50" s="53"/>
      <c r="LFL50" s="53"/>
      <c r="LFM50" s="53"/>
      <c r="LFN50" s="53"/>
      <c r="LFO50" s="53"/>
      <c r="LFP50" s="53"/>
      <c r="LFQ50" s="53"/>
      <c r="LFR50" s="53"/>
      <c r="LFS50" s="53"/>
      <c r="LFT50" s="53"/>
      <c r="LFU50" s="53"/>
      <c r="LFV50" s="53"/>
      <c r="LFW50" s="53"/>
      <c r="LFX50" s="53"/>
      <c r="LFY50" s="53"/>
      <c r="LFZ50" s="53"/>
      <c r="LGA50" s="53"/>
      <c r="LGB50" s="53"/>
      <c r="LGC50" s="53"/>
      <c r="LGD50" s="53"/>
      <c r="LGE50" s="53"/>
      <c r="LGF50" s="53"/>
      <c r="LGG50" s="53"/>
      <c r="LGH50" s="53"/>
      <c r="LGI50" s="53"/>
      <c r="LGJ50" s="53"/>
      <c r="LGK50" s="53"/>
      <c r="LGL50" s="53"/>
      <c r="LGM50" s="53"/>
      <c r="LGN50" s="53"/>
      <c r="LGO50" s="53"/>
      <c r="LGP50" s="53"/>
      <c r="LGQ50" s="53"/>
      <c r="LGR50" s="53"/>
      <c r="LGS50" s="53"/>
      <c r="LGT50" s="53"/>
      <c r="LGU50" s="53"/>
      <c r="LGV50" s="53"/>
      <c r="LGW50" s="53"/>
      <c r="LGX50" s="53"/>
      <c r="LGY50" s="53"/>
      <c r="LGZ50" s="53"/>
      <c r="LHA50" s="53"/>
      <c r="LHB50" s="53"/>
      <c r="LHC50" s="53"/>
      <c r="LHD50" s="53"/>
      <c r="LHE50" s="53"/>
      <c r="LHF50" s="53"/>
      <c r="LHG50" s="53"/>
      <c r="LHH50" s="53"/>
      <c r="LHI50" s="53"/>
      <c r="LHJ50" s="53"/>
      <c r="LHK50" s="53"/>
      <c r="LHL50" s="53"/>
      <c r="LHM50" s="53"/>
      <c r="LHN50" s="53"/>
      <c r="LHO50" s="53"/>
      <c r="LHP50" s="53"/>
      <c r="LHQ50" s="53"/>
      <c r="LHR50" s="53"/>
      <c r="LHS50" s="53"/>
      <c r="LHT50" s="53"/>
      <c r="LHU50" s="53"/>
      <c r="LHV50" s="53"/>
      <c r="LHW50" s="53"/>
      <c r="LHX50" s="53"/>
      <c r="LHY50" s="53"/>
      <c r="LHZ50" s="53"/>
      <c r="LIA50" s="53"/>
      <c r="LIB50" s="53"/>
      <c r="LIC50" s="53"/>
      <c r="LID50" s="53"/>
      <c r="LIE50" s="53"/>
      <c r="LIF50" s="53"/>
      <c r="LIG50" s="53"/>
      <c r="LIH50" s="53"/>
      <c r="LII50" s="53"/>
      <c r="LIJ50" s="53"/>
      <c r="LIK50" s="53"/>
      <c r="LIL50" s="53"/>
      <c r="LIM50" s="53"/>
      <c r="LIN50" s="53"/>
      <c r="LIO50" s="53"/>
      <c r="LIP50" s="53"/>
      <c r="LIQ50" s="53"/>
      <c r="LIR50" s="53"/>
      <c r="LIS50" s="53"/>
      <c r="LIT50" s="53"/>
      <c r="LIU50" s="53"/>
      <c r="LIV50" s="53"/>
      <c r="LIW50" s="53"/>
      <c r="LIX50" s="53"/>
      <c r="LIY50" s="53"/>
      <c r="LIZ50" s="53"/>
      <c r="LJA50" s="53"/>
      <c r="LJB50" s="53"/>
      <c r="LJC50" s="53"/>
      <c r="LJD50" s="53"/>
      <c r="LJE50" s="53"/>
      <c r="LJF50" s="53"/>
      <c r="LJG50" s="53"/>
      <c r="LJH50" s="53"/>
      <c r="LJI50" s="53"/>
      <c r="LJJ50" s="53"/>
      <c r="LJK50" s="53"/>
      <c r="LJL50" s="53"/>
      <c r="LJM50" s="53"/>
      <c r="LJN50" s="53"/>
      <c r="LJO50" s="53"/>
      <c r="LJP50" s="53"/>
      <c r="LJQ50" s="53"/>
      <c r="LJR50" s="53"/>
      <c r="LJS50" s="53"/>
      <c r="LJT50" s="53"/>
      <c r="LJU50" s="53"/>
      <c r="LJV50" s="53"/>
      <c r="LJW50" s="53"/>
      <c r="LJX50" s="53"/>
      <c r="LJY50" s="53"/>
      <c r="LJZ50" s="53"/>
      <c r="LKA50" s="53"/>
      <c r="LKB50" s="53"/>
      <c r="LKC50" s="53"/>
      <c r="LKD50" s="53"/>
      <c r="LKE50" s="53"/>
      <c r="LKF50" s="53"/>
      <c r="LKG50" s="53"/>
      <c r="LKH50" s="53"/>
      <c r="LKI50" s="53"/>
      <c r="LKJ50" s="53"/>
      <c r="LKK50" s="53"/>
      <c r="LKL50" s="53"/>
      <c r="LKM50" s="53"/>
      <c r="LKN50" s="53"/>
      <c r="LKO50" s="53"/>
      <c r="LKP50" s="53"/>
      <c r="LKQ50" s="53"/>
      <c r="LKR50" s="53"/>
      <c r="LKS50" s="53"/>
      <c r="LKT50" s="53"/>
      <c r="LKU50" s="53"/>
      <c r="LKV50" s="53"/>
      <c r="LKW50" s="53"/>
      <c r="LKX50" s="53"/>
      <c r="LKY50" s="53"/>
      <c r="LKZ50" s="53"/>
      <c r="LLA50" s="53"/>
      <c r="LLB50" s="53"/>
      <c r="LLC50" s="53"/>
      <c r="LLD50" s="53"/>
      <c r="LLE50" s="53"/>
      <c r="LLF50" s="53"/>
      <c r="LLG50" s="53"/>
      <c r="LLH50" s="53"/>
      <c r="LLI50" s="53"/>
      <c r="LLJ50" s="53"/>
      <c r="LLK50" s="53"/>
      <c r="LLL50" s="53"/>
      <c r="LLM50" s="53"/>
      <c r="LLN50" s="53"/>
      <c r="LLO50" s="53"/>
      <c r="LLP50" s="53"/>
      <c r="LLQ50" s="53"/>
      <c r="LLR50" s="53"/>
      <c r="LLS50" s="53"/>
      <c r="LLT50" s="53"/>
      <c r="LLU50" s="53"/>
      <c r="LLV50" s="53"/>
      <c r="LLW50" s="53"/>
      <c r="LLX50" s="53"/>
      <c r="LLY50" s="53"/>
      <c r="LLZ50" s="53"/>
      <c r="LMA50" s="53"/>
      <c r="LMB50" s="53"/>
      <c r="LMC50" s="53"/>
      <c r="LMD50" s="53"/>
      <c r="LME50" s="53"/>
      <c r="LMF50" s="53"/>
      <c r="LMG50" s="53"/>
      <c r="LMH50" s="53"/>
      <c r="LMI50" s="53"/>
      <c r="LMJ50" s="53"/>
      <c r="LMK50" s="53"/>
      <c r="LML50" s="53"/>
      <c r="LMM50" s="53"/>
      <c r="LMN50" s="53"/>
      <c r="LMO50" s="53"/>
      <c r="LMP50" s="53"/>
      <c r="LMQ50" s="53"/>
      <c r="LMR50" s="53"/>
      <c r="LMS50" s="53"/>
      <c r="LMT50" s="53"/>
      <c r="LMU50" s="53"/>
      <c r="LMV50" s="53"/>
      <c r="LMW50" s="53"/>
      <c r="LMX50" s="53"/>
      <c r="LMY50" s="53"/>
      <c r="LMZ50" s="53"/>
      <c r="LNA50" s="53"/>
      <c r="LNB50" s="53"/>
      <c r="LNC50" s="53"/>
      <c r="LND50" s="53"/>
      <c r="LNE50" s="53"/>
      <c r="LNF50" s="53"/>
      <c r="LNG50" s="53"/>
      <c r="LNH50" s="53"/>
      <c r="LNI50" s="53"/>
      <c r="LNJ50" s="53"/>
      <c r="LNK50" s="53"/>
      <c r="LNL50" s="53"/>
      <c r="LNM50" s="53"/>
      <c r="LNN50" s="53"/>
      <c r="LNO50" s="53"/>
      <c r="LNP50" s="53"/>
      <c r="LNQ50" s="53"/>
      <c r="LNR50" s="53"/>
      <c r="LNS50" s="53"/>
      <c r="LNT50" s="53"/>
      <c r="LNU50" s="53"/>
      <c r="LNV50" s="53"/>
      <c r="LNW50" s="53"/>
      <c r="LNX50" s="53"/>
      <c r="LNY50" s="53"/>
      <c r="LNZ50" s="53"/>
      <c r="LOA50" s="53"/>
      <c r="LOB50" s="53"/>
      <c r="LOC50" s="53"/>
      <c r="LOD50" s="53"/>
      <c r="LOE50" s="53"/>
      <c r="LOF50" s="53"/>
      <c r="LOG50" s="53"/>
      <c r="LOH50" s="53"/>
      <c r="LOI50" s="53"/>
      <c r="LOJ50" s="53"/>
      <c r="LOK50" s="53"/>
      <c r="LOL50" s="53"/>
      <c r="LOM50" s="53"/>
      <c r="LON50" s="53"/>
      <c r="LOO50" s="53"/>
      <c r="LOP50" s="53"/>
      <c r="LOQ50" s="53"/>
      <c r="LOR50" s="53"/>
      <c r="LOS50" s="53"/>
      <c r="LOT50" s="53"/>
      <c r="LOU50" s="53"/>
      <c r="LOV50" s="53"/>
      <c r="LOW50" s="53"/>
      <c r="LOX50" s="53"/>
      <c r="LOY50" s="53"/>
      <c r="LOZ50" s="53"/>
      <c r="LPA50" s="53"/>
      <c r="LPB50" s="53"/>
      <c r="LPC50" s="53"/>
      <c r="LPD50" s="53"/>
      <c r="LPE50" s="53"/>
      <c r="LPF50" s="53"/>
      <c r="LPG50" s="53"/>
      <c r="LPH50" s="53"/>
      <c r="LPI50" s="53"/>
      <c r="LPJ50" s="53"/>
      <c r="LPK50" s="53"/>
      <c r="LPL50" s="53"/>
      <c r="LPM50" s="53"/>
      <c r="LPN50" s="53"/>
      <c r="LPO50" s="53"/>
      <c r="LPP50" s="53"/>
      <c r="LPQ50" s="53"/>
      <c r="LPR50" s="53"/>
      <c r="LPS50" s="53"/>
      <c r="LPT50" s="53"/>
      <c r="LPU50" s="53"/>
      <c r="LPV50" s="53"/>
      <c r="LPW50" s="53"/>
      <c r="LPX50" s="53"/>
      <c r="LPY50" s="53"/>
      <c r="LPZ50" s="53"/>
      <c r="LQA50" s="53"/>
      <c r="LQB50" s="53"/>
      <c r="LQC50" s="53"/>
      <c r="LQD50" s="53"/>
      <c r="LQE50" s="53"/>
      <c r="LQF50" s="53"/>
      <c r="LQG50" s="53"/>
      <c r="LQH50" s="53"/>
      <c r="LQI50" s="53"/>
      <c r="LQJ50" s="53"/>
      <c r="LQK50" s="53"/>
      <c r="LQL50" s="53"/>
      <c r="LQM50" s="53"/>
      <c r="LQN50" s="53"/>
      <c r="LQO50" s="53"/>
      <c r="LQP50" s="53"/>
      <c r="LQQ50" s="53"/>
      <c r="LQR50" s="53"/>
      <c r="LQS50" s="53"/>
      <c r="LQT50" s="53"/>
      <c r="LQU50" s="53"/>
      <c r="LQV50" s="53"/>
      <c r="LQW50" s="53"/>
      <c r="LQX50" s="53"/>
      <c r="LQY50" s="53"/>
      <c r="LQZ50" s="53"/>
      <c r="LRA50" s="53"/>
      <c r="LRB50" s="53"/>
      <c r="LRC50" s="53"/>
      <c r="LRD50" s="53"/>
      <c r="LRE50" s="53"/>
      <c r="LRF50" s="53"/>
      <c r="LRG50" s="53"/>
      <c r="LRH50" s="53"/>
      <c r="LRI50" s="53"/>
      <c r="LRJ50" s="53"/>
      <c r="LRK50" s="53"/>
      <c r="LRL50" s="53"/>
      <c r="LRM50" s="53"/>
      <c r="LRN50" s="53"/>
      <c r="LRO50" s="53"/>
      <c r="LRP50" s="53"/>
      <c r="LRQ50" s="53"/>
      <c r="LRR50" s="53"/>
      <c r="LRS50" s="53"/>
      <c r="LRT50" s="53"/>
      <c r="LRU50" s="53"/>
      <c r="LRV50" s="53"/>
      <c r="LRW50" s="53"/>
      <c r="LRX50" s="53"/>
      <c r="LRY50" s="53"/>
      <c r="LRZ50" s="53"/>
      <c r="LSA50" s="53"/>
      <c r="LSB50" s="53"/>
      <c r="LSC50" s="53"/>
      <c r="LSD50" s="53"/>
      <c r="LSE50" s="53"/>
      <c r="LSF50" s="53"/>
      <c r="LSG50" s="53"/>
      <c r="LSH50" s="53"/>
      <c r="LSI50" s="53"/>
      <c r="LSJ50" s="53"/>
      <c r="LSK50" s="53"/>
      <c r="LSL50" s="53"/>
      <c r="LSM50" s="53"/>
      <c r="LSN50" s="53"/>
      <c r="LSO50" s="53"/>
      <c r="LSP50" s="53"/>
      <c r="LSQ50" s="53"/>
      <c r="LSR50" s="53"/>
      <c r="LSS50" s="53"/>
      <c r="LST50" s="53"/>
      <c r="LSU50" s="53"/>
      <c r="LSV50" s="53"/>
      <c r="LSW50" s="53"/>
      <c r="LSX50" s="53"/>
      <c r="LSY50" s="53"/>
      <c r="LSZ50" s="53"/>
      <c r="LTA50" s="53"/>
      <c r="LTB50" s="53"/>
      <c r="LTC50" s="53"/>
      <c r="LTD50" s="53"/>
      <c r="LTE50" s="53"/>
      <c r="LTF50" s="53"/>
      <c r="LTG50" s="53"/>
      <c r="LTH50" s="53"/>
      <c r="LTI50" s="53"/>
      <c r="LTJ50" s="53"/>
      <c r="LTK50" s="53"/>
      <c r="LTL50" s="53"/>
      <c r="LTM50" s="53"/>
      <c r="LTN50" s="53"/>
      <c r="LTO50" s="53"/>
      <c r="LTP50" s="53"/>
      <c r="LTQ50" s="53"/>
      <c r="LTR50" s="53"/>
      <c r="LTS50" s="53"/>
      <c r="LTT50" s="53"/>
      <c r="LTU50" s="53"/>
      <c r="LTV50" s="53"/>
      <c r="LTW50" s="53"/>
      <c r="LTX50" s="53"/>
      <c r="LTY50" s="53"/>
      <c r="LTZ50" s="53"/>
      <c r="LUA50" s="53"/>
      <c r="LUB50" s="53"/>
      <c r="LUC50" s="53"/>
      <c r="LUD50" s="53"/>
      <c r="LUE50" s="53"/>
      <c r="LUF50" s="53"/>
      <c r="LUG50" s="53"/>
      <c r="LUH50" s="53"/>
      <c r="LUI50" s="53"/>
      <c r="LUJ50" s="53"/>
      <c r="LUK50" s="53"/>
      <c r="LUL50" s="53"/>
      <c r="LUM50" s="53"/>
      <c r="LUN50" s="53"/>
      <c r="LUO50" s="53"/>
      <c r="LUP50" s="53"/>
      <c r="LUQ50" s="53"/>
      <c r="LUR50" s="53"/>
      <c r="LUS50" s="53"/>
      <c r="LUT50" s="53"/>
      <c r="LUU50" s="53"/>
      <c r="LUV50" s="53"/>
      <c r="LUW50" s="53"/>
      <c r="LUX50" s="53"/>
      <c r="LUY50" s="53"/>
      <c r="LUZ50" s="53"/>
      <c r="LVA50" s="53"/>
      <c r="LVB50" s="53"/>
      <c r="LVC50" s="53"/>
      <c r="LVD50" s="53"/>
      <c r="LVE50" s="53"/>
      <c r="LVF50" s="53"/>
      <c r="LVG50" s="53"/>
      <c r="LVH50" s="53"/>
      <c r="LVI50" s="53"/>
      <c r="LVJ50" s="53"/>
      <c r="LVK50" s="53"/>
      <c r="LVL50" s="53"/>
      <c r="LVM50" s="53"/>
      <c r="LVN50" s="53"/>
      <c r="LVO50" s="53"/>
      <c r="LVP50" s="53"/>
      <c r="LVQ50" s="53"/>
      <c r="LVR50" s="53"/>
      <c r="LVS50" s="53"/>
      <c r="LVT50" s="53"/>
      <c r="LVU50" s="53"/>
      <c r="LVV50" s="53"/>
      <c r="LVW50" s="53"/>
      <c r="LVX50" s="53"/>
      <c r="LVY50" s="53"/>
      <c r="LVZ50" s="53"/>
      <c r="LWA50" s="53"/>
      <c r="LWB50" s="53"/>
      <c r="LWC50" s="53"/>
      <c r="LWD50" s="53"/>
      <c r="LWE50" s="53"/>
      <c r="LWF50" s="53"/>
      <c r="LWG50" s="53"/>
      <c r="LWH50" s="53"/>
      <c r="LWI50" s="53"/>
      <c r="LWJ50" s="53"/>
      <c r="LWK50" s="53"/>
      <c r="LWL50" s="53"/>
      <c r="LWM50" s="53"/>
      <c r="LWN50" s="53"/>
      <c r="LWO50" s="53"/>
      <c r="LWP50" s="53"/>
      <c r="LWQ50" s="53"/>
      <c r="LWR50" s="53"/>
      <c r="LWS50" s="53"/>
      <c r="LWT50" s="53"/>
      <c r="LWU50" s="53"/>
      <c r="LWV50" s="53"/>
      <c r="LWW50" s="53"/>
      <c r="LWX50" s="53"/>
      <c r="LWY50" s="53"/>
      <c r="LWZ50" s="53"/>
      <c r="LXA50" s="53"/>
      <c r="LXB50" s="53"/>
      <c r="LXC50" s="53"/>
      <c r="LXD50" s="53"/>
      <c r="LXE50" s="53"/>
      <c r="LXF50" s="53"/>
      <c r="LXG50" s="53"/>
      <c r="LXH50" s="53"/>
      <c r="LXI50" s="53"/>
      <c r="LXJ50" s="53"/>
      <c r="LXK50" s="53"/>
      <c r="LXL50" s="53"/>
      <c r="LXM50" s="53"/>
      <c r="LXN50" s="53"/>
      <c r="LXO50" s="53"/>
      <c r="LXP50" s="53"/>
      <c r="LXQ50" s="53"/>
      <c r="LXR50" s="53"/>
      <c r="LXS50" s="53"/>
      <c r="LXT50" s="53"/>
      <c r="LXU50" s="53"/>
      <c r="LXV50" s="53"/>
      <c r="LXW50" s="53"/>
      <c r="LXX50" s="53"/>
      <c r="LXY50" s="53"/>
      <c r="LXZ50" s="53"/>
      <c r="LYA50" s="53"/>
      <c r="LYB50" s="53"/>
      <c r="LYC50" s="53"/>
      <c r="LYD50" s="53"/>
      <c r="LYE50" s="53"/>
      <c r="LYF50" s="53"/>
      <c r="LYG50" s="53"/>
      <c r="LYH50" s="53"/>
      <c r="LYI50" s="53"/>
      <c r="LYJ50" s="53"/>
      <c r="LYK50" s="53"/>
      <c r="LYL50" s="53"/>
      <c r="LYM50" s="53"/>
      <c r="LYN50" s="53"/>
      <c r="LYO50" s="53"/>
      <c r="LYP50" s="53"/>
      <c r="LYQ50" s="53"/>
      <c r="LYR50" s="53"/>
      <c r="LYS50" s="53"/>
      <c r="LYT50" s="53"/>
      <c r="LYU50" s="53"/>
      <c r="LYV50" s="53"/>
      <c r="LYW50" s="53"/>
      <c r="LYX50" s="53"/>
      <c r="LYY50" s="53"/>
      <c r="LYZ50" s="53"/>
      <c r="LZA50" s="53"/>
      <c r="LZB50" s="53"/>
      <c r="LZC50" s="53"/>
      <c r="LZD50" s="53"/>
      <c r="LZE50" s="53"/>
      <c r="LZF50" s="53"/>
      <c r="LZG50" s="53"/>
      <c r="LZH50" s="53"/>
      <c r="LZI50" s="53"/>
      <c r="LZJ50" s="53"/>
      <c r="LZK50" s="53"/>
      <c r="LZL50" s="53"/>
      <c r="LZM50" s="53"/>
      <c r="LZN50" s="53"/>
      <c r="LZO50" s="53"/>
      <c r="LZP50" s="53"/>
      <c r="LZQ50" s="53"/>
      <c r="LZR50" s="53"/>
      <c r="LZS50" s="53"/>
      <c r="LZT50" s="53"/>
      <c r="LZU50" s="53"/>
      <c r="LZV50" s="53"/>
      <c r="LZW50" s="53"/>
      <c r="LZX50" s="53"/>
      <c r="LZY50" s="53"/>
      <c r="LZZ50" s="53"/>
      <c r="MAA50" s="53"/>
      <c r="MAB50" s="53"/>
      <c r="MAC50" s="53"/>
      <c r="MAD50" s="53"/>
      <c r="MAE50" s="53"/>
      <c r="MAF50" s="53"/>
      <c r="MAG50" s="53"/>
      <c r="MAH50" s="53"/>
      <c r="MAI50" s="53"/>
      <c r="MAJ50" s="53"/>
      <c r="MAK50" s="53"/>
      <c r="MAL50" s="53"/>
      <c r="MAM50" s="53"/>
      <c r="MAN50" s="53"/>
      <c r="MAO50" s="53"/>
      <c r="MAP50" s="53"/>
      <c r="MAQ50" s="53"/>
      <c r="MAR50" s="53"/>
      <c r="MAS50" s="53"/>
      <c r="MAT50" s="53"/>
      <c r="MAU50" s="53"/>
      <c r="MAV50" s="53"/>
      <c r="MAW50" s="53"/>
      <c r="MAX50" s="53"/>
      <c r="MAY50" s="53"/>
      <c r="MAZ50" s="53"/>
      <c r="MBA50" s="53"/>
      <c r="MBB50" s="53"/>
      <c r="MBC50" s="53"/>
      <c r="MBD50" s="53"/>
      <c r="MBE50" s="53"/>
      <c r="MBF50" s="53"/>
      <c r="MBG50" s="53"/>
      <c r="MBH50" s="53"/>
      <c r="MBI50" s="53"/>
      <c r="MBJ50" s="53"/>
      <c r="MBK50" s="53"/>
      <c r="MBL50" s="53"/>
      <c r="MBM50" s="53"/>
      <c r="MBN50" s="53"/>
      <c r="MBO50" s="53"/>
      <c r="MBP50" s="53"/>
      <c r="MBQ50" s="53"/>
      <c r="MBR50" s="53"/>
      <c r="MBS50" s="53"/>
      <c r="MBT50" s="53"/>
      <c r="MBU50" s="53"/>
      <c r="MBV50" s="53"/>
      <c r="MBW50" s="53"/>
      <c r="MBX50" s="53"/>
      <c r="MBY50" s="53"/>
      <c r="MBZ50" s="53"/>
      <c r="MCA50" s="53"/>
      <c r="MCB50" s="53"/>
      <c r="MCC50" s="53"/>
      <c r="MCD50" s="53"/>
      <c r="MCE50" s="53"/>
      <c r="MCF50" s="53"/>
      <c r="MCG50" s="53"/>
      <c r="MCH50" s="53"/>
      <c r="MCI50" s="53"/>
      <c r="MCJ50" s="53"/>
      <c r="MCK50" s="53"/>
      <c r="MCL50" s="53"/>
      <c r="MCM50" s="53"/>
      <c r="MCN50" s="53"/>
      <c r="MCO50" s="53"/>
      <c r="MCP50" s="53"/>
      <c r="MCQ50" s="53"/>
      <c r="MCR50" s="53"/>
      <c r="MCS50" s="53"/>
      <c r="MCT50" s="53"/>
      <c r="MCU50" s="53"/>
      <c r="MCV50" s="53"/>
      <c r="MCW50" s="53"/>
      <c r="MCX50" s="53"/>
      <c r="MCY50" s="53"/>
      <c r="MCZ50" s="53"/>
      <c r="MDA50" s="53"/>
      <c r="MDB50" s="53"/>
      <c r="MDC50" s="53"/>
      <c r="MDD50" s="53"/>
      <c r="MDE50" s="53"/>
      <c r="MDF50" s="53"/>
      <c r="MDG50" s="53"/>
      <c r="MDH50" s="53"/>
      <c r="MDI50" s="53"/>
      <c r="MDJ50" s="53"/>
      <c r="MDK50" s="53"/>
      <c r="MDL50" s="53"/>
      <c r="MDM50" s="53"/>
      <c r="MDN50" s="53"/>
      <c r="MDO50" s="53"/>
      <c r="MDP50" s="53"/>
      <c r="MDQ50" s="53"/>
      <c r="MDR50" s="53"/>
      <c r="MDS50" s="53"/>
      <c r="MDT50" s="53"/>
      <c r="MDU50" s="53"/>
      <c r="MDV50" s="53"/>
      <c r="MDW50" s="53"/>
      <c r="MDX50" s="53"/>
      <c r="MDY50" s="53"/>
      <c r="MDZ50" s="53"/>
      <c r="MEA50" s="53"/>
      <c r="MEB50" s="53"/>
      <c r="MEC50" s="53"/>
      <c r="MED50" s="53"/>
      <c r="MEE50" s="53"/>
      <c r="MEF50" s="53"/>
      <c r="MEG50" s="53"/>
      <c r="MEH50" s="53"/>
      <c r="MEI50" s="53"/>
      <c r="MEJ50" s="53"/>
      <c r="MEK50" s="53"/>
      <c r="MEL50" s="53"/>
      <c r="MEM50" s="53"/>
      <c r="MEN50" s="53"/>
      <c r="MEO50" s="53"/>
      <c r="MEP50" s="53"/>
      <c r="MEQ50" s="53"/>
      <c r="MER50" s="53"/>
      <c r="MES50" s="53"/>
      <c r="MET50" s="53"/>
      <c r="MEU50" s="53"/>
      <c r="MEV50" s="53"/>
      <c r="MEW50" s="53"/>
      <c r="MEX50" s="53"/>
      <c r="MEY50" s="53"/>
      <c r="MEZ50" s="53"/>
      <c r="MFA50" s="53"/>
      <c r="MFB50" s="53"/>
      <c r="MFC50" s="53"/>
      <c r="MFD50" s="53"/>
      <c r="MFE50" s="53"/>
      <c r="MFF50" s="53"/>
      <c r="MFG50" s="53"/>
      <c r="MFH50" s="53"/>
      <c r="MFI50" s="53"/>
      <c r="MFJ50" s="53"/>
      <c r="MFK50" s="53"/>
      <c r="MFL50" s="53"/>
      <c r="MFM50" s="53"/>
      <c r="MFN50" s="53"/>
      <c r="MFO50" s="53"/>
      <c r="MFP50" s="53"/>
      <c r="MFQ50" s="53"/>
      <c r="MFR50" s="53"/>
      <c r="MFS50" s="53"/>
      <c r="MFT50" s="53"/>
      <c r="MFU50" s="53"/>
      <c r="MFV50" s="53"/>
      <c r="MFW50" s="53"/>
      <c r="MFX50" s="53"/>
      <c r="MFY50" s="53"/>
      <c r="MFZ50" s="53"/>
      <c r="MGA50" s="53"/>
      <c r="MGB50" s="53"/>
      <c r="MGC50" s="53"/>
      <c r="MGD50" s="53"/>
      <c r="MGE50" s="53"/>
      <c r="MGF50" s="53"/>
      <c r="MGG50" s="53"/>
      <c r="MGH50" s="53"/>
      <c r="MGI50" s="53"/>
      <c r="MGJ50" s="53"/>
      <c r="MGK50" s="53"/>
      <c r="MGL50" s="53"/>
      <c r="MGM50" s="53"/>
      <c r="MGN50" s="53"/>
      <c r="MGO50" s="53"/>
      <c r="MGP50" s="53"/>
      <c r="MGQ50" s="53"/>
      <c r="MGR50" s="53"/>
      <c r="MGS50" s="53"/>
      <c r="MGT50" s="53"/>
      <c r="MGU50" s="53"/>
      <c r="MGV50" s="53"/>
      <c r="MGW50" s="53"/>
      <c r="MGX50" s="53"/>
      <c r="MGY50" s="53"/>
      <c r="MGZ50" s="53"/>
      <c r="MHA50" s="53"/>
      <c r="MHB50" s="53"/>
      <c r="MHC50" s="53"/>
      <c r="MHD50" s="53"/>
      <c r="MHE50" s="53"/>
      <c r="MHF50" s="53"/>
      <c r="MHG50" s="53"/>
      <c r="MHH50" s="53"/>
      <c r="MHI50" s="53"/>
      <c r="MHJ50" s="53"/>
      <c r="MHK50" s="53"/>
      <c r="MHL50" s="53"/>
      <c r="MHM50" s="53"/>
      <c r="MHN50" s="53"/>
      <c r="MHO50" s="53"/>
      <c r="MHP50" s="53"/>
      <c r="MHQ50" s="53"/>
      <c r="MHR50" s="53"/>
      <c r="MHS50" s="53"/>
      <c r="MHT50" s="53"/>
      <c r="MHU50" s="53"/>
      <c r="MHV50" s="53"/>
      <c r="MHW50" s="53"/>
      <c r="MHX50" s="53"/>
      <c r="MHY50" s="53"/>
      <c r="MHZ50" s="53"/>
      <c r="MIA50" s="53"/>
      <c r="MIB50" s="53"/>
      <c r="MIC50" s="53"/>
      <c r="MID50" s="53"/>
      <c r="MIE50" s="53"/>
      <c r="MIF50" s="53"/>
      <c r="MIG50" s="53"/>
      <c r="MIH50" s="53"/>
      <c r="MII50" s="53"/>
      <c r="MIJ50" s="53"/>
      <c r="MIK50" s="53"/>
      <c r="MIL50" s="53"/>
      <c r="MIM50" s="53"/>
      <c r="MIN50" s="53"/>
      <c r="MIO50" s="53"/>
      <c r="MIP50" s="53"/>
      <c r="MIQ50" s="53"/>
      <c r="MIR50" s="53"/>
      <c r="MIS50" s="53"/>
      <c r="MIT50" s="53"/>
      <c r="MIU50" s="53"/>
      <c r="MIV50" s="53"/>
      <c r="MIW50" s="53"/>
      <c r="MIX50" s="53"/>
      <c r="MIY50" s="53"/>
      <c r="MIZ50" s="53"/>
      <c r="MJA50" s="53"/>
      <c r="MJB50" s="53"/>
      <c r="MJC50" s="53"/>
      <c r="MJD50" s="53"/>
      <c r="MJE50" s="53"/>
      <c r="MJF50" s="53"/>
      <c r="MJG50" s="53"/>
      <c r="MJH50" s="53"/>
      <c r="MJI50" s="53"/>
      <c r="MJJ50" s="53"/>
      <c r="MJK50" s="53"/>
      <c r="MJL50" s="53"/>
      <c r="MJM50" s="53"/>
      <c r="MJN50" s="53"/>
      <c r="MJO50" s="53"/>
      <c r="MJP50" s="53"/>
      <c r="MJQ50" s="53"/>
      <c r="MJR50" s="53"/>
      <c r="MJS50" s="53"/>
      <c r="MJT50" s="53"/>
      <c r="MJU50" s="53"/>
      <c r="MJV50" s="53"/>
      <c r="MJW50" s="53"/>
      <c r="MJX50" s="53"/>
      <c r="MJY50" s="53"/>
      <c r="MJZ50" s="53"/>
      <c r="MKA50" s="53"/>
      <c r="MKB50" s="53"/>
      <c r="MKC50" s="53"/>
      <c r="MKD50" s="53"/>
      <c r="MKE50" s="53"/>
      <c r="MKF50" s="53"/>
      <c r="MKG50" s="53"/>
      <c r="MKH50" s="53"/>
      <c r="MKI50" s="53"/>
      <c r="MKJ50" s="53"/>
      <c r="MKK50" s="53"/>
      <c r="MKL50" s="53"/>
      <c r="MKM50" s="53"/>
      <c r="MKN50" s="53"/>
      <c r="MKO50" s="53"/>
      <c r="MKP50" s="53"/>
      <c r="MKQ50" s="53"/>
      <c r="MKR50" s="53"/>
      <c r="MKS50" s="53"/>
      <c r="MKT50" s="53"/>
      <c r="MKU50" s="53"/>
      <c r="MKV50" s="53"/>
      <c r="MKW50" s="53"/>
      <c r="MKX50" s="53"/>
      <c r="MKY50" s="53"/>
      <c r="MKZ50" s="53"/>
      <c r="MLA50" s="53"/>
      <c r="MLB50" s="53"/>
      <c r="MLC50" s="53"/>
      <c r="MLD50" s="53"/>
      <c r="MLE50" s="53"/>
      <c r="MLF50" s="53"/>
      <c r="MLG50" s="53"/>
      <c r="MLH50" s="53"/>
      <c r="MLI50" s="53"/>
      <c r="MLJ50" s="53"/>
      <c r="MLK50" s="53"/>
      <c r="MLL50" s="53"/>
      <c r="MLM50" s="53"/>
      <c r="MLN50" s="53"/>
      <c r="MLO50" s="53"/>
      <c r="MLP50" s="53"/>
      <c r="MLQ50" s="53"/>
      <c r="MLR50" s="53"/>
      <c r="MLS50" s="53"/>
      <c r="MLT50" s="53"/>
      <c r="MLU50" s="53"/>
      <c r="MLV50" s="53"/>
      <c r="MLW50" s="53"/>
      <c r="MLX50" s="53"/>
      <c r="MLY50" s="53"/>
      <c r="MLZ50" s="53"/>
      <c r="MMA50" s="53"/>
      <c r="MMB50" s="53"/>
      <c r="MMC50" s="53"/>
      <c r="MMD50" s="53"/>
      <c r="MME50" s="53"/>
      <c r="MMF50" s="53"/>
      <c r="MMG50" s="53"/>
      <c r="MMH50" s="53"/>
      <c r="MMI50" s="53"/>
      <c r="MMJ50" s="53"/>
      <c r="MMK50" s="53"/>
      <c r="MML50" s="53"/>
      <c r="MMM50" s="53"/>
      <c r="MMN50" s="53"/>
      <c r="MMO50" s="53"/>
      <c r="MMP50" s="53"/>
      <c r="MMQ50" s="53"/>
      <c r="MMR50" s="53"/>
      <c r="MMS50" s="53"/>
      <c r="MMT50" s="53"/>
      <c r="MMU50" s="53"/>
      <c r="MMV50" s="53"/>
      <c r="MMW50" s="53"/>
      <c r="MMX50" s="53"/>
      <c r="MMY50" s="53"/>
      <c r="MMZ50" s="53"/>
      <c r="MNA50" s="53"/>
      <c r="MNB50" s="53"/>
      <c r="MNC50" s="53"/>
      <c r="MND50" s="53"/>
      <c r="MNE50" s="53"/>
      <c r="MNF50" s="53"/>
      <c r="MNG50" s="53"/>
      <c r="MNH50" s="53"/>
      <c r="MNI50" s="53"/>
      <c r="MNJ50" s="53"/>
      <c r="MNK50" s="53"/>
      <c r="MNL50" s="53"/>
      <c r="MNM50" s="53"/>
      <c r="MNN50" s="53"/>
      <c r="MNO50" s="53"/>
      <c r="MNP50" s="53"/>
      <c r="MNQ50" s="53"/>
      <c r="MNR50" s="53"/>
      <c r="MNS50" s="53"/>
      <c r="MNT50" s="53"/>
      <c r="MNU50" s="53"/>
      <c r="MNV50" s="53"/>
      <c r="MNW50" s="53"/>
      <c r="MNX50" s="53"/>
      <c r="MNY50" s="53"/>
      <c r="MNZ50" s="53"/>
      <c r="MOA50" s="53"/>
      <c r="MOB50" s="53"/>
      <c r="MOC50" s="53"/>
      <c r="MOD50" s="53"/>
      <c r="MOE50" s="53"/>
      <c r="MOF50" s="53"/>
      <c r="MOG50" s="53"/>
      <c r="MOH50" s="53"/>
      <c r="MOI50" s="53"/>
      <c r="MOJ50" s="53"/>
      <c r="MOK50" s="53"/>
      <c r="MOL50" s="53"/>
      <c r="MOM50" s="53"/>
      <c r="MON50" s="53"/>
      <c r="MOO50" s="53"/>
      <c r="MOP50" s="53"/>
      <c r="MOQ50" s="53"/>
      <c r="MOR50" s="53"/>
      <c r="MOS50" s="53"/>
      <c r="MOT50" s="53"/>
      <c r="MOU50" s="53"/>
      <c r="MOV50" s="53"/>
      <c r="MOW50" s="53"/>
      <c r="MOX50" s="53"/>
      <c r="MOY50" s="53"/>
      <c r="MOZ50" s="53"/>
      <c r="MPA50" s="53"/>
      <c r="MPB50" s="53"/>
      <c r="MPC50" s="53"/>
      <c r="MPD50" s="53"/>
      <c r="MPE50" s="53"/>
      <c r="MPF50" s="53"/>
      <c r="MPG50" s="53"/>
      <c r="MPH50" s="53"/>
      <c r="MPI50" s="53"/>
      <c r="MPJ50" s="53"/>
      <c r="MPK50" s="53"/>
      <c r="MPL50" s="53"/>
      <c r="MPM50" s="53"/>
      <c r="MPN50" s="53"/>
      <c r="MPO50" s="53"/>
      <c r="MPP50" s="53"/>
      <c r="MPQ50" s="53"/>
      <c r="MPR50" s="53"/>
      <c r="MPS50" s="53"/>
      <c r="MPT50" s="53"/>
      <c r="MPU50" s="53"/>
      <c r="MPV50" s="53"/>
      <c r="MPW50" s="53"/>
      <c r="MPX50" s="53"/>
      <c r="MPY50" s="53"/>
      <c r="MPZ50" s="53"/>
      <c r="MQA50" s="53"/>
      <c r="MQB50" s="53"/>
      <c r="MQC50" s="53"/>
      <c r="MQD50" s="53"/>
      <c r="MQE50" s="53"/>
      <c r="MQF50" s="53"/>
      <c r="MQG50" s="53"/>
      <c r="MQH50" s="53"/>
      <c r="MQI50" s="53"/>
      <c r="MQJ50" s="53"/>
      <c r="MQK50" s="53"/>
      <c r="MQL50" s="53"/>
      <c r="MQM50" s="53"/>
      <c r="MQN50" s="53"/>
      <c r="MQO50" s="53"/>
      <c r="MQP50" s="53"/>
      <c r="MQQ50" s="53"/>
      <c r="MQR50" s="53"/>
      <c r="MQS50" s="53"/>
      <c r="MQT50" s="53"/>
      <c r="MQU50" s="53"/>
      <c r="MQV50" s="53"/>
      <c r="MQW50" s="53"/>
      <c r="MQX50" s="53"/>
      <c r="MQY50" s="53"/>
      <c r="MQZ50" s="53"/>
      <c r="MRA50" s="53"/>
      <c r="MRB50" s="53"/>
      <c r="MRC50" s="53"/>
      <c r="MRD50" s="53"/>
      <c r="MRE50" s="53"/>
      <c r="MRF50" s="53"/>
      <c r="MRG50" s="53"/>
      <c r="MRH50" s="53"/>
      <c r="MRI50" s="53"/>
      <c r="MRJ50" s="53"/>
      <c r="MRK50" s="53"/>
      <c r="MRL50" s="53"/>
      <c r="MRM50" s="53"/>
      <c r="MRN50" s="53"/>
      <c r="MRO50" s="53"/>
      <c r="MRP50" s="53"/>
      <c r="MRQ50" s="53"/>
      <c r="MRR50" s="53"/>
      <c r="MRS50" s="53"/>
      <c r="MRT50" s="53"/>
      <c r="MRU50" s="53"/>
      <c r="MRV50" s="53"/>
      <c r="MRW50" s="53"/>
      <c r="MRX50" s="53"/>
      <c r="MRY50" s="53"/>
      <c r="MRZ50" s="53"/>
      <c r="MSA50" s="53"/>
      <c r="MSB50" s="53"/>
      <c r="MSC50" s="53"/>
      <c r="MSD50" s="53"/>
      <c r="MSE50" s="53"/>
      <c r="MSF50" s="53"/>
      <c r="MSG50" s="53"/>
      <c r="MSH50" s="53"/>
      <c r="MSI50" s="53"/>
      <c r="MSJ50" s="53"/>
      <c r="MSK50" s="53"/>
      <c r="MSL50" s="53"/>
      <c r="MSM50" s="53"/>
      <c r="MSN50" s="53"/>
      <c r="MSO50" s="53"/>
      <c r="MSP50" s="53"/>
      <c r="MSQ50" s="53"/>
      <c r="MSR50" s="53"/>
      <c r="MSS50" s="53"/>
      <c r="MST50" s="53"/>
      <c r="MSU50" s="53"/>
      <c r="MSV50" s="53"/>
      <c r="MSW50" s="53"/>
      <c r="MSX50" s="53"/>
      <c r="MSY50" s="53"/>
      <c r="MSZ50" s="53"/>
      <c r="MTA50" s="53"/>
      <c r="MTB50" s="53"/>
      <c r="MTC50" s="53"/>
      <c r="MTD50" s="53"/>
      <c r="MTE50" s="53"/>
      <c r="MTF50" s="53"/>
      <c r="MTG50" s="53"/>
      <c r="MTH50" s="53"/>
      <c r="MTI50" s="53"/>
      <c r="MTJ50" s="53"/>
      <c r="MTK50" s="53"/>
      <c r="MTL50" s="53"/>
      <c r="MTM50" s="53"/>
      <c r="MTN50" s="53"/>
      <c r="MTO50" s="53"/>
      <c r="MTP50" s="53"/>
      <c r="MTQ50" s="53"/>
      <c r="MTR50" s="53"/>
      <c r="MTS50" s="53"/>
      <c r="MTT50" s="53"/>
      <c r="MTU50" s="53"/>
      <c r="MTV50" s="53"/>
      <c r="MTW50" s="53"/>
      <c r="MTX50" s="53"/>
      <c r="MTY50" s="53"/>
      <c r="MTZ50" s="53"/>
      <c r="MUA50" s="53"/>
      <c r="MUB50" s="53"/>
      <c r="MUC50" s="53"/>
      <c r="MUD50" s="53"/>
      <c r="MUE50" s="53"/>
      <c r="MUF50" s="53"/>
      <c r="MUG50" s="53"/>
      <c r="MUH50" s="53"/>
      <c r="MUI50" s="53"/>
      <c r="MUJ50" s="53"/>
      <c r="MUK50" s="53"/>
      <c r="MUL50" s="53"/>
      <c r="MUM50" s="53"/>
      <c r="MUN50" s="53"/>
      <c r="MUO50" s="53"/>
      <c r="MUP50" s="53"/>
      <c r="MUQ50" s="53"/>
      <c r="MUR50" s="53"/>
      <c r="MUS50" s="53"/>
      <c r="MUT50" s="53"/>
      <c r="MUU50" s="53"/>
      <c r="MUV50" s="53"/>
      <c r="MUW50" s="53"/>
      <c r="MUX50" s="53"/>
      <c r="MUY50" s="53"/>
      <c r="MUZ50" s="53"/>
      <c r="MVA50" s="53"/>
      <c r="MVB50" s="53"/>
      <c r="MVC50" s="53"/>
      <c r="MVD50" s="53"/>
      <c r="MVE50" s="53"/>
      <c r="MVF50" s="53"/>
      <c r="MVG50" s="53"/>
      <c r="MVH50" s="53"/>
      <c r="MVI50" s="53"/>
      <c r="MVJ50" s="53"/>
      <c r="MVK50" s="53"/>
      <c r="MVL50" s="53"/>
      <c r="MVM50" s="53"/>
      <c r="MVN50" s="53"/>
      <c r="MVO50" s="53"/>
      <c r="MVP50" s="53"/>
      <c r="MVQ50" s="53"/>
      <c r="MVR50" s="53"/>
      <c r="MVS50" s="53"/>
      <c r="MVT50" s="53"/>
      <c r="MVU50" s="53"/>
      <c r="MVV50" s="53"/>
      <c r="MVW50" s="53"/>
      <c r="MVX50" s="53"/>
      <c r="MVY50" s="53"/>
      <c r="MVZ50" s="53"/>
      <c r="MWA50" s="53"/>
      <c r="MWB50" s="53"/>
      <c r="MWC50" s="53"/>
      <c r="MWD50" s="53"/>
      <c r="MWE50" s="53"/>
      <c r="MWF50" s="53"/>
      <c r="MWG50" s="53"/>
      <c r="MWH50" s="53"/>
      <c r="MWI50" s="53"/>
      <c r="MWJ50" s="53"/>
      <c r="MWK50" s="53"/>
      <c r="MWL50" s="53"/>
      <c r="MWM50" s="53"/>
      <c r="MWN50" s="53"/>
      <c r="MWO50" s="53"/>
      <c r="MWP50" s="53"/>
      <c r="MWQ50" s="53"/>
      <c r="MWR50" s="53"/>
      <c r="MWS50" s="53"/>
      <c r="MWT50" s="53"/>
      <c r="MWU50" s="53"/>
      <c r="MWV50" s="53"/>
      <c r="MWW50" s="53"/>
      <c r="MWX50" s="53"/>
      <c r="MWY50" s="53"/>
      <c r="MWZ50" s="53"/>
      <c r="MXA50" s="53"/>
      <c r="MXB50" s="53"/>
      <c r="MXC50" s="53"/>
      <c r="MXD50" s="53"/>
      <c r="MXE50" s="53"/>
      <c r="MXF50" s="53"/>
      <c r="MXG50" s="53"/>
      <c r="MXH50" s="53"/>
      <c r="MXI50" s="53"/>
      <c r="MXJ50" s="53"/>
      <c r="MXK50" s="53"/>
      <c r="MXL50" s="53"/>
      <c r="MXM50" s="53"/>
      <c r="MXN50" s="53"/>
      <c r="MXO50" s="53"/>
      <c r="MXP50" s="53"/>
      <c r="MXQ50" s="53"/>
      <c r="MXR50" s="53"/>
      <c r="MXS50" s="53"/>
      <c r="MXT50" s="53"/>
      <c r="MXU50" s="53"/>
      <c r="MXV50" s="53"/>
      <c r="MXW50" s="53"/>
      <c r="MXX50" s="53"/>
      <c r="MXY50" s="53"/>
      <c r="MXZ50" s="53"/>
      <c r="MYA50" s="53"/>
      <c r="MYB50" s="53"/>
      <c r="MYC50" s="53"/>
      <c r="MYD50" s="53"/>
      <c r="MYE50" s="53"/>
      <c r="MYF50" s="53"/>
      <c r="MYG50" s="53"/>
      <c r="MYH50" s="53"/>
      <c r="MYI50" s="53"/>
      <c r="MYJ50" s="53"/>
      <c r="MYK50" s="53"/>
      <c r="MYL50" s="53"/>
      <c r="MYM50" s="53"/>
      <c r="MYN50" s="53"/>
      <c r="MYO50" s="53"/>
      <c r="MYP50" s="53"/>
      <c r="MYQ50" s="53"/>
      <c r="MYR50" s="53"/>
      <c r="MYS50" s="53"/>
      <c r="MYT50" s="53"/>
      <c r="MYU50" s="53"/>
      <c r="MYV50" s="53"/>
      <c r="MYW50" s="53"/>
      <c r="MYX50" s="53"/>
      <c r="MYY50" s="53"/>
      <c r="MYZ50" s="53"/>
      <c r="MZA50" s="53"/>
      <c r="MZB50" s="53"/>
      <c r="MZC50" s="53"/>
      <c r="MZD50" s="53"/>
      <c r="MZE50" s="53"/>
      <c r="MZF50" s="53"/>
      <c r="MZG50" s="53"/>
      <c r="MZH50" s="53"/>
      <c r="MZI50" s="53"/>
      <c r="MZJ50" s="53"/>
      <c r="MZK50" s="53"/>
      <c r="MZL50" s="53"/>
      <c r="MZM50" s="53"/>
      <c r="MZN50" s="53"/>
      <c r="MZO50" s="53"/>
      <c r="MZP50" s="53"/>
      <c r="MZQ50" s="53"/>
      <c r="MZR50" s="53"/>
      <c r="MZS50" s="53"/>
      <c r="MZT50" s="53"/>
      <c r="MZU50" s="53"/>
      <c r="MZV50" s="53"/>
      <c r="MZW50" s="53"/>
      <c r="MZX50" s="53"/>
      <c r="MZY50" s="53"/>
      <c r="MZZ50" s="53"/>
      <c r="NAA50" s="53"/>
      <c r="NAB50" s="53"/>
      <c r="NAC50" s="53"/>
      <c r="NAD50" s="53"/>
      <c r="NAE50" s="53"/>
      <c r="NAF50" s="53"/>
      <c r="NAG50" s="53"/>
      <c r="NAH50" s="53"/>
      <c r="NAI50" s="53"/>
      <c r="NAJ50" s="53"/>
      <c r="NAK50" s="53"/>
      <c r="NAL50" s="53"/>
      <c r="NAM50" s="53"/>
      <c r="NAN50" s="53"/>
      <c r="NAO50" s="53"/>
      <c r="NAP50" s="53"/>
      <c r="NAQ50" s="53"/>
      <c r="NAR50" s="53"/>
      <c r="NAS50" s="53"/>
      <c r="NAT50" s="53"/>
      <c r="NAU50" s="53"/>
      <c r="NAV50" s="53"/>
      <c r="NAW50" s="53"/>
      <c r="NAX50" s="53"/>
      <c r="NAY50" s="53"/>
      <c r="NAZ50" s="53"/>
      <c r="NBA50" s="53"/>
      <c r="NBB50" s="53"/>
      <c r="NBC50" s="53"/>
      <c r="NBD50" s="53"/>
      <c r="NBE50" s="53"/>
      <c r="NBF50" s="53"/>
      <c r="NBG50" s="53"/>
      <c r="NBH50" s="53"/>
      <c r="NBI50" s="53"/>
      <c r="NBJ50" s="53"/>
      <c r="NBK50" s="53"/>
      <c r="NBL50" s="53"/>
      <c r="NBM50" s="53"/>
      <c r="NBN50" s="53"/>
      <c r="NBO50" s="53"/>
      <c r="NBP50" s="53"/>
      <c r="NBQ50" s="53"/>
      <c r="NBR50" s="53"/>
      <c r="NBS50" s="53"/>
      <c r="NBT50" s="53"/>
      <c r="NBU50" s="53"/>
      <c r="NBV50" s="53"/>
      <c r="NBW50" s="53"/>
      <c r="NBX50" s="53"/>
      <c r="NBY50" s="53"/>
      <c r="NBZ50" s="53"/>
      <c r="NCA50" s="53"/>
      <c r="NCB50" s="53"/>
      <c r="NCC50" s="53"/>
      <c r="NCD50" s="53"/>
      <c r="NCE50" s="53"/>
      <c r="NCF50" s="53"/>
      <c r="NCG50" s="53"/>
      <c r="NCH50" s="53"/>
      <c r="NCI50" s="53"/>
      <c r="NCJ50" s="53"/>
      <c r="NCK50" s="53"/>
      <c r="NCL50" s="53"/>
      <c r="NCM50" s="53"/>
      <c r="NCN50" s="53"/>
      <c r="NCO50" s="53"/>
      <c r="NCP50" s="53"/>
      <c r="NCQ50" s="53"/>
      <c r="NCR50" s="53"/>
      <c r="NCS50" s="53"/>
      <c r="NCT50" s="53"/>
      <c r="NCU50" s="53"/>
      <c r="NCV50" s="53"/>
      <c r="NCW50" s="53"/>
      <c r="NCX50" s="53"/>
      <c r="NCY50" s="53"/>
      <c r="NCZ50" s="53"/>
      <c r="NDA50" s="53"/>
      <c r="NDB50" s="53"/>
      <c r="NDC50" s="53"/>
      <c r="NDD50" s="53"/>
      <c r="NDE50" s="53"/>
      <c r="NDF50" s="53"/>
      <c r="NDG50" s="53"/>
      <c r="NDH50" s="53"/>
      <c r="NDI50" s="53"/>
      <c r="NDJ50" s="53"/>
      <c r="NDK50" s="53"/>
      <c r="NDL50" s="53"/>
      <c r="NDM50" s="53"/>
      <c r="NDN50" s="53"/>
      <c r="NDO50" s="53"/>
      <c r="NDP50" s="53"/>
      <c r="NDQ50" s="53"/>
      <c r="NDR50" s="53"/>
      <c r="NDS50" s="53"/>
      <c r="NDT50" s="53"/>
      <c r="NDU50" s="53"/>
      <c r="NDV50" s="53"/>
      <c r="NDW50" s="53"/>
      <c r="NDX50" s="53"/>
      <c r="NDY50" s="53"/>
      <c r="NDZ50" s="53"/>
      <c r="NEA50" s="53"/>
      <c r="NEB50" s="53"/>
      <c r="NEC50" s="53"/>
      <c r="NED50" s="53"/>
      <c r="NEE50" s="53"/>
      <c r="NEF50" s="53"/>
      <c r="NEG50" s="53"/>
      <c r="NEH50" s="53"/>
      <c r="NEI50" s="53"/>
      <c r="NEJ50" s="53"/>
      <c r="NEK50" s="53"/>
      <c r="NEL50" s="53"/>
      <c r="NEM50" s="53"/>
      <c r="NEN50" s="53"/>
      <c r="NEO50" s="53"/>
      <c r="NEP50" s="53"/>
      <c r="NEQ50" s="53"/>
      <c r="NER50" s="53"/>
      <c r="NES50" s="53"/>
      <c r="NET50" s="53"/>
      <c r="NEU50" s="53"/>
      <c r="NEV50" s="53"/>
      <c r="NEW50" s="53"/>
      <c r="NEX50" s="53"/>
      <c r="NEY50" s="53"/>
      <c r="NEZ50" s="53"/>
      <c r="NFA50" s="53"/>
      <c r="NFB50" s="53"/>
      <c r="NFC50" s="53"/>
      <c r="NFD50" s="53"/>
      <c r="NFE50" s="53"/>
      <c r="NFF50" s="53"/>
      <c r="NFG50" s="53"/>
      <c r="NFH50" s="53"/>
      <c r="NFI50" s="53"/>
      <c r="NFJ50" s="53"/>
      <c r="NFK50" s="53"/>
      <c r="NFL50" s="53"/>
      <c r="NFM50" s="53"/>
      <c r="NFN50" s="53"/>
      <c r="NFO50" s="53"/>
      <c r="NFP50" s="53"/>
      <c r="NFQ50" s="53"/>
      <c r="NFR50" s="53"/>
      <c r="NFS50" s="53"/>
      <c r="NFT50" s="53"/>
      <c r="NFU50" s="53"/>
      <c r="NFV50" s="53"/>
      <c r="NFW50" s="53"/>
      <c r="NFX50" s="53"/>
      <c r="NFY50" s="53"/>
      <c r="NFZ50" s="53"/>
      <c r="NGA50" s="53"/>
      <c r="NGB50" s="53"/>
      <c r="NGC50" s="53"/>
      <c r="NGD50" s="53"/>
      <c r="NGE50" s="53"/>
      <c r="NGF50" s="53"/>
      <c r="NGG50" s="53"/>
      <c r="NGH50" s="53"/>
      <c r="NGI50" s="53"/>
      <c r="NGJ50" s="53"/>
      <c r="NGK50" s="53"/>
      <c r="NGL50" s="53"/>
      <c r="NGM50" s="53"/>
      <c r="NGN50" s="53"/>
      <c r="NGO50" s="53"/>
      <c r="NGP50" s="53"/>
      <c r="NGQ50" s="53"/>
      <c r="NGR50" s="53"/>
      <c r="NGS50" s="53"/>
      <c r="NGT50" s="53"/>
      <c r="NGU50" s="53"/>
      <c r="NGV50" s="53"/>
      <c r="NGW50" s="53"/>
      <c r="NGX50" s="53"/>
      <c r="NGY50" s="53"/>
      <c r="NGZ50" s="53"/>
      <c r="NHA50" s="53"/>
      <c r="NHB50" s="53"/>
      <c r="NHC50" s="53"/>
      <c r="NHD50" s="53"/>
      <c r="NHE50" s="53"/>
      <c r="NHF50" s="53"/>
      <c r="NHG50" s="53"/>
      <c r="NHH50" s="53"/>
      <c r="NHI50" s="53"/>
      <c r="NHJ50" s="53"/>
      <c r="NHK50" s="53"/>
      <c r="NHL50" s="53"/>
      <c r="NHM50" s="53"/>
      <c r="NHN50" s="53"/>
      <c r="NHO50" s="53"/>
      <c r="NHP50" s="53"/>
      <c r="NHQ50" s="53"/>
      <c r="NHR50" s="53"/>
      <c r="NHS50" s="53"/>
      <c r="NHT50" s="53"/>
      <c r="NHU50" s="53"/>
      <c r="NHV50" s="53"/>
      <c r="NHW50" s="53"/>
      <c r="NHX50" s="53"/>
      <c r="NHY50" s="53"/>
      <c r="NHZ50" s="53"/>
      <c r="NIA50" s="53"/>
      <c r="NIB50" s="53"/>
      <c r="NIC50" s="53"/>
      <c r="NID50" s="53"/>
      <c r="NIE50" s="53"/>
      <c r="NIF50" s="53"/>
      <c r="NIG50" s="53"/>
      <c r="NIH50" s="53"/>
      <c r="NII50" s="53"/>
      <c r="NIJ50" s="53"/>
      <c r="NIK50" s="53"/>
      <c r="NIL50" s="53"/>
      <c r="NIM50" s="53"/>
      <c r="NIN50" s="53"/>
      <c r="NIO50" s="53"/>
      <c r="NIP50" s="53"/>
      <c r="NIQ50" s="53"/>
      <c r="NIR50" s="53"/>
      <c r="NIS50" s="53"/>
      <c r="NIT50" s="53"/>
      <c r="NIU50" s="53"/>
      <c r="NIV50" s="53"/>
      <c r="NIW50" s="53"/>
      <c r="NIX50" s="53"/>
      <c r="NIY50" s="53"/>
      <c r="NIZ50" s="53"/>
      <c r="NJA50" s="53"/>
      <c r="NJB50" s="53"/>
      <c r="NJC50" s="53"/>
      <c r="NJD50" s="53"/>
      <c r="NJE50" s="53"/>
      <c r="NJF50" s="53"/>
      <c r="NJG50" s="53"/>
      <c r="NJH50" s="53"/>
      <c r="NJI50" s="53"/>
      <c r="NJJ50" s="53"/>
      <c r="NJK50" s="53"/>
      <c r="NJL50" s="53"/>
      <c r="NJM50" s="53"/>
      <c r="NJN50" s="53"/>
      <c r="NJO50" s="53"/>
      <c r="NJP50" s="53"/>
      <c r="NJQ50" s="53"/>
      <c r="NJR50" s="53"/>
      <c r="NJS50" s="53"/>
      <c r="NJT50" s="53"/>
      <c r="NJU50" s="53"/>
      <c r="NJV50" s="53"/>
      <c r="NJW50" s="53"/>
      <c r="NJX50" s="53"/>
      <c r="NJY50" s="53"/>
      <c r="NJZ50" s="53"/>
      <c r="NKA50" s="53"/>
      <c r="NKB50" s="53"/>
      <c r="NKC50" s="53"/>
      <c r="NKD50" s="53"/>
      <c r="NKE50" s="53"/>
      <c r="NKF50" s="53"/>
      <c r="NKG50" s="53"/>
      <c r="NKH50" s="53"/>
      <c r="NKI50" s="53"/>
      <c r="NKJ50" s="53"/>
      <c r="NKK50" s="53"/>
      <c r="NKL50" s="53"/>
      <c r="NKM50" s="53"/>
      <c r="NKN50" s="53"/>
      <c r="NKO50" s="53"/>
      <c r="NKP50" s="53"/>
      <c r="NKQ50" s="53"/>
      <c r="NKR50" s="53"/>
      <c r="NKS50" s="53"/>
      <c r="NKT50" s="53"/>
      <c r="NKU50" s="53"/>
      <c r="NKV50" s="53"/>
      <c r="NKW50" s="53"/>
      <c r="NKX50" s="53"/>
      <c r="NKY50" s="53"/>
      <c r="NKZ50" s="53"/>
      <c r="NLA50" s="53"/>
      <c r="NLB50" s="53"/>
      <c r="NLC50" s="53"/>
      <c r="NLD50" s="53"/>
      <c r="NLE50" s="53"/>
      <c r="NLF50" s="53"/>
      <c r="NLG50" s="53"/>
      <c r="NLH50" s="53"/>
      <c r="NLI50" s="53"/>
      <c r="NLJ50" s="53"/>
      <c r="NLK50" s="53"/>
      <c r="NLL50" s="53"/>
      <c r="NLM50" s="53"/>
      <c r="NLN50" s="53"/>
      <c r="NLO50" s="53"/>
      <c r="NLP50" s="53"/>
      <c r="NLQ50" s="53"/>
      <c r="NLR50" s="53"/>
      <c r="NLS50" s="53"/>
      <c r="NLT50" s="53"/>
      <c r="NLU50" s="53"/>
      <c r="NLV50" s="53"/>
      <c r="NLW50" s="53"/>
      <c r="NLX50" s="53"/>
      <c r="NLY50" s="53"/>
      <c r="NLZ50" s="53"/>
      <c r="NMA50" s="53"/>
      <c r="NMB50" s="53"/>
      <c r="NMC50" s="53"/>
      <c r="NMD50" s="53"/>
      <c r="NME50" s="53"/>
      <c r="NMF50" s="53"/>
      <c r="NMG50" s="53"/>
      <c r="NMH50" s="53"/>
      <c r="NMI50" s="53"/>
      <c r="NMJ50" s="53"/>
      <c r="NMK50" s="53"/>
      <c r="NML50" s="53"/>
      <c r="NMM50" s="53"/>
      <c r="NMN50" s="53"/>
      <c r="NMO50" s="53"/>
      <c r="NMP50" s="53"/>
      <c r="NMQ50" s="53"/>
      <c r="NMR50" s="53"/>
      <c r="NMS50" s="53"/>
      <c r="NMT50" s="53"/>
      <c r="NMU50" s="53"/>
      <c r="NMV50" s="53"/>
      <c r="NMW50" s="53"/>
      <c r="NMX50" s="53"/>
      <c r="NMY50" s="53"/>
      <c r="NMZ50" s="53"/>
      <c r="NNA50" s="53"/>
      <c r="NNB50" s="53"/>
      <c r="NNC50" s="53"/>
      <c r="NND50" s="53"/>
      <c r="NNE50" s="53"/>
      <c r="NNF50" s="53"/>
      <c r="NNG50" s="53"/>
      <c r="NNH50" s="53"/>
      <c r="NNI50" s="53"/>
      <c r="NNJ50" s="53"/>
      <c r="NNK50" s="53"/>
      <c r="NNL50" s="53"/>
      <c r="NNM50" s="53"/>
      <c r="NNN50" s="53"/>
      <c r="NNO50" s="53"/>
      <c r="NNP50" s="53"/>
      <c r="NNQ50" s="53"/>
      <c r="NNR50" s="53"/>
      <c r="NNS50" s="53"/>
      <c r="NNT50" s="53"/>
      <c r="NNU50" s="53"/>
      <c r="NNV50" s="53"/>
      <c r="NNW50" s="53"/>
      <c r="NNX50" s="53"/>
      <c r="NNY50" s="53"/>
      <c r="NNZ50" s="53"/>
      <c r="NOA50" s="53"/>
      <c r="NOB50" s="53"/>
      <c r="NOC50" s="53"/>
      <c r="NOD50" s="53"/>
      <c r="NOE50" s="53"/>
      <c r="NOF50" s="53"/>
      <c r="NOG50" s="53"/>
      <c r="NOH50" s="53"/>
      <c r="NOI50" s="53"/>
      <c r="NOJ50" s="53"/>
      <c r="NOK50" s="53"/>
      <c r="NOL50" s="53"/>
      <c r="NOM50" s="53"/>
      <c r="NON50" s="53"/>
      <c r="NOO50" s="53"/>
      <c r="NOP50" s="53"/>
      <c r="NOQ50" s="53"/>
      <c r="NOR50" s="53"/>
      <c r="NOS50" s="53"/>
      <c r="NOT50" s="53"/>
      <c r="NOU50" s="53"/>
      <c r="NOV50" s="53"/>
      <c r="NOW50" s="53"/>
      <c r="NOX50" s="53"/>
      <c r="NOY50" s="53"/>
      <c r="NOZ50" s="53"/>
      <c r="NPA50" s="53"/>
      <c r="NPB50" s="53"/>
      <c r="NPC50" s="53"/>
      <c r="NPD50" s="53"/>
      <c r="NPE50" s="53"/>
      <c r="NPF50" s="53"/>
      <c r="NPG50" s="53"/>
      <c r="NPH50" s="53"/>
      <c r="NPI50" s="53"/>
      <c r="NPJ50" s="53"/>
      <c r="NPK50" s="53"/>
      <c r="NPL50" s="53"/>
      <c r="NPM50" s="53"/>
      <c r="NPN50" s="53"/>
      <c r="NPO50" s="53"/>
      <c r="NPP50" s="53"/>
      <c r="NPQ50" s="53"/>
      <c r="NPR50" s="53"/>
      <c r="NPS50" s="53"/>
      <c r="NPT50" s="53"/>
      <c r="NPU50" s="53"/>
      <c r="NPV50" s="53"/>
      <c r="NPW50" s="53"/>
      <c r="NPX50" s="53"/>
      <c r="NPY50" s="53"/>
      <c r="NPZ50" s="53"/>
      <c r="NQA50" s="53"/>
      <c r="NQB50" s="53"/>
      <c r="NQC50" s="53"/>
      <c r="NQD50" s="53"/>
      <c r="NQE50" s="53"/>
      <c r="NQF50" s="53"/>
      <c r="NQG50" s="53"/>
      <c r="NQH50" s="53"/>
      <c r="NQI50" s="53"/>
      <c r="NQJ50" s="53"/>
      <c r="NQK50" s="53"/>
      <c r="NQL50" s="53"/>
      <c r="NQM50" s="53"/>
      <c r="NQN50" s="53"/>
      <c r="NQO50" s="53"/>
      <c r="NQP50" s="53"/>
      <c r="NQQ50" s="53"/>
      <c r="NQR50" s="53"/>
      <c r="NQS50" s="53"/>
      <c r="NQT50" s="53"/>
      <c r="NQU50" s="53"/>
      <c r="NQV50" s="53"/>
      <c r="NQW50" s="53"/>
      <c r="NQX50" s="53"/>
      <c r="NQY50" s="53"/>
      <c r="NQZ50" s="53"/>
      <c r="NRA50" s="53"/>
      <c r="NRB50" s="53"/>
      <c r="NRC50" s="53"/>
      <c r="NRD50" s="53"/>
      <c r="NRE50" s="53"/>
      <c r="NRF50" s="53"/>
      <c r="NRG50" s="53"/>
      <c r="NRH50" s="53"/>
      <c r="NRI50" s="53"/>
      <c r="NRJ50" s="53"/>
      <c r="NRK50" s="53"/>
      <c r="NRL50" s="53"/>
      <c r="NRM50" s="53"/>
      <c r="NRN50" s="53"/>
      <c r="NRO50" s="53"/>
      <c r="NRP50" s="53"/>
      <c r="NRQ50" s="53"/>
      <c r="NRR50" s="53"/>
      <c r="NRS50" s="53"/>
      <c r="NRT50" s="53"/>
      <c r="NRU50" s="53"/>
      <c r="NRV50" s="53"/>
      <c r="NRW50" s="53"/>
      <c r="NRX50" s="53"/>
      <c r="NRY50" s="53"/>
      <c r="NRZ50" s="53"/>
      <c r="NSA50" s="53"/>
      <c r="NSB50" s="53"/>
      <c r="NSC50" s="53"/>
      <c r="NSD50" s="53"/>
      <c r="NSE50" s="53"/>
      <c r="NSF50" s="53"/>
      <c r="NSG50" s="53"/>
      <c r="NSH50" s="53"/>
      <c r="NSI50" s="53"/>
      <c r="NSJ50" s="53"/>
      <c r="NSK50" s="53"/>
      <c r="NSL50" s="53"/>
      <c r="NSM50" s="53"/>
      <c r="NSN50" s="53"/>
      <c r="NSO50" s="53"/>
      <c r="NSP50" s="53"/>
      <c r="NSQ50" s="53"/>
      <c r="NSR50" s="53"/>
      <c r="NSS50" s="53"/>
      <c r="NST50" s="53"/>
      <c r="NSU50" s="53"/>
      <c r="NSV50" s="53"/>
      <c r="NSW50" s="53"/>
      <c r="NSX50" s="53"/>
      <c r="NSY50" s="53"/>
      <c r="NSZ50" s="53"/>
      <c r="NTA50" s="53"/>
      <c r="NTB50" s="53"/>
      <c r="NTC50" s="53"/>
      <c r="NTD50" s="53"/>
      <c r="NTE50" s="53"/>
      <c r="NTF50" s="53"/>
      <c r="NTG50" s="53"/>
      <c r="NTH50" s="53"/>
      <c r="NTI50" s="53"/>
      <c r="NTJ50" s="53"/>
      <c r="NTK50" s="53"/>
      <c r="NTL50" s="53"/>
      <c r="NTM50" s="53"/>
      <c r="NTN50" s="53"/>
      <c r="NTO50" s="53"/>
      <c r="NTP50" s="53"/>
      <c r="NTQ50" s="53"/>
      <c r="NTR50" s="53"/>
      <c r="NTS50" s="53"/>
      <c r="NTT50" s="53"/>
      <c r="NTU50" s="53"/>
      <c r="NTV50" s="53"/>
      <c r="NTW50" s="53"/>
      <c r="NTX50" s="53"/>
      <c r="NTY50" s="53"/>
      <c r="NTZ50" s="53"/>
      <c r="NUA50" s="53"/>
      <c r="NUB50" s="53"/>
      <c r="NUC50" s="53"/>
      <c r="NUD50" s="53"/>
      <c r="NUE50" s="53"/>
      <c r="NUF50" s="53"/>
      <c r="NUG50" s="53"/>
      <c r="NUH50" s="53"/>
      <c r="NUI50" s="53"/>
      <c r="NUJ50" s="53"/>
      <c r="NUK50" s="53"/>
      <c r="NUL50" s="53"/>
      <c r="NUM50" s="53"/>
      <c r="NUN50" s="53"/>
      <c r="NUO50" s="53"/>
      <c r="NUP50" s="53"/>
      <c r="NUQ50" s="53"/>
      <c r="NUR50" s="53"/>
      <c r="NUS50" s="53"/>
      <c r="NUT50" s="53"/>
      <c r="NUU50" s="53"/>
      <c r="NUV50" s="53"/>
      <c r="NUW50" s="53"/>
      <c r="NUX50" s="53"/>
      <c r="NUY50" s="53"/>
      <c r="NUZ50" s="53"/>
      <c r="NVA50" s="53"/>
      <c r="NVB50" s="53"/>
      <c r="NVC50" s="53"/>
      <c r="NVD50" s="53"/>
      <c r="NVE50" s="53"/>
      <c r="NVF50" s="53"/>
      <c r="NVG50" s="53"/>
      <c r="NVH50" s="53"/>
      <c r="NVI50" s="53"/>
      <c r="NVJ50" s="53"/>
      <c r="NVK50" s="53"/>
      <c r="NVL50" s="53"/>
      <c r="NVM50" s="53"/>
      <c r="NVN50" s="53"/>
      <c r="NVO50" s="53"/>
      <c r="NVP50" s="53"/>
      <c r="NVQ50" s="53"/>
      <c r="NVR50" s="53"/>
      <c r="NVS50" s="53"/>
      <c r="NVT50" s="53"/>
      <c r="NVU50" s="53"/>
      <c r="NVV50" s="53"/>
      <c r="NVW50" s="53"/>
      <c r="NVX50" s="53"/>
      <c r="NVY50" s="53"/>
      <c r="NVZ50" s="53"/>
      <c r="NWA50" s="53"/>
      <c r="NWB50" s="53"/>
      <c r="NWC50" s="53"/>
      <c r="NWD50" s="53"/>
      <c r="NWE50" s="53"/>
      <c r="NWF50" s="53"/>
      <c r="NWG50" s="53"/>
      <c r="NWH50" s="53"/>
      <c r="NWI50" s="53"/>
      <c r="NWJ50" s="53"/>
      <c r="NWK50" s="53"/>
      <c r="NWL50" s="53"/>
      <c r="NWM50" s="53"/>
      <c r="NWN50" s="53"/>
      <c r="NWO50" s="53"/>
      <c r="NWP50" s="53"/>
      <c r="NWQ50" s="53"/>
      <c r="NWR50" s="53"/>
      <c r="NWS50" s="53"/>
      <c r="NWT50" s="53"/>
      <c r="NWU50" s="53"/>
      <c r="NWV50" s="53"/>
      <c r="NWW50" s="53"/>
      <c r="NWX50" s="53"/>
      <c r="NWY50" s="53"/>
      <c r="NWZ50" s="53"/>
      <c r="NXA50" s="53"/>
      <c r="NXB50" s="53"/>
      <c r="NXC50" s="53"/>
      <c r="NXD50" s="53"/>
      <c r="NXE50" s="53"/>
      <c r="NXF50" s="53"/>
      <c r="NXG50" s="53"/>
      <c r="NXH50" s="53"/>
      <c r="NXI50" s="53"/>
      <c r="NXJ50" s="53"/>
      <c r="NXK50" s="53"/>
      <c r="NXL50" s="53"/>
      <c r="NXM50" s="53"/>
      <c r="NXN50" s="53"/>
      <c r="NXO50" s="53"/>
      <c r="NXP50" s="53"/>
      <c r="NXQ50" s="53"/>
      <c r="NXR50" s="53"/>
      <c r="NXS50" s="53"/>
      <c r="NXT50" s="53"/>
      <c r="NXU50" s="53"/>
      <c r="NXV50" s="53"/>
      <c r="NXW50" s="53"/>
      <c r="NXX50" s="53"/>
      <c r="NXY50" s="53"/>
      <c r="NXZ50" s="53"/>
      <c r="NYA50" s="53"/>
      <c r="NYB50" s="53"/>
      <c r="NYC50" s="53"/>
      <c r="NYD50" s="53"/>
      <c r="NYE50" s="53"/>
      <c r="NYF50" s="53"/>
      <c r="NYG50" s="53"/>
      <c r="NYH50" s="53"/>
      <c r="NYI50" s="53"/>
      <c r="NYJ50" s="53"/>
      <c r="NYK50" s="53"/>
      <c r="NYL50" s="53"/>
      <c r="NYM50" s="53"/>
      <c r="NYN50" s="53"/>
      <c r="NYO50" s="53"/>
      <c r="NYP50" s="53"/>
      <c r="NYQ50" s="53"/>
      <c r="NYR50" s="53"/>
      <c r="NYS50" s="53"/>
      <c r="NYT50" s="53"/>
      <c r="NYU50" s="53"/>
      <c r="NYV50" s="53"/>
      <c r="NYW50" s="53"/>
      <c r="NYX50" s="53"/>
      <c r="NYY50" s="53"/>
      <c r="NYZ50" s="53"/>
      <c r="NZA50" s="53"/>
      <c r="NZB50" s="53"/>
      <c r="NZC50" s="53"/>
      <c r="NZD50" s="53"/>
      <c r="NZE50" s="53"/>
      <c r="NZF50" s="53"/>
      <c r="NZG50" s="53"/>
      <c r="NZH50" s="53"/>
      <c r="NZI50" s="53"/>
      <c r="NZJ50" s="53"/>
      <c r="NZK50" s="53"/>
      <c r="NZL50" s="53"/>
      <c r="NZM50" s="53"/>
      <c r="NZN50" s="53"/>
      <c r="NZO50" s="53"/>
      <c r="NZP50" s="53"/>
      <c r="NZQ50" s="53"/>
      <c r="NZR50" s="53"/>
      <c r="NZS50" s="53"/>
      <c r="NZT50" s="53"/>
      <c r="NZU50" s="53"/>
      <c r="NZV50" s="53"/>
      <c r="NZW50" s="53"/>
      <c r="NZX50" s="53"/>
      <c r="NZY50" s="53"/>
      <c r="NZZ50" s="53"/>
      <c r="OAA50" s="53"/>
      <c r="OAB50" s="53"/>
      <c r="OAC50" s="53"/>
      <c r="OAD50" s="53"/>
      <c r="OAE50" s="53"/>
      <c r="OAF50" s="53"/>
      <c r="OAG50" s="53"/>
      <c r="OAH50" s="53"/>
      <c r="OAI50" s="53"/>
      <c r="OAJ50" s="53"/>
      <c r="OAK50" s="53"/>
      <c r="OAL50" s="53"/>
      <c r="OAM50" s="53"/>
      <c r="OAN50" s="53"/>
      <c r="OAO50" s="53"/>
      <c r="OAP50" s="53"/>
      <c r="OAQ50" s="53"/>
      <c r="OAR50" s="53"/>
      <c r="OAS50" s="53"/>
      <c r="OAT50" s="53"/>
      <c r="OAU50" s="53"/>
      <c r="OAV50" s="53"/>
      <c r="OAW50" s="53"/>
      <c r="OAX50" s="53"/>
      <c r="OAY50" s="53"/>
      <c r="OAZ50" s="53"/>
      <c r="OBA50" s="53"/>
      <c r="OBB50" s="53"/>
      <c r="OBC50" s="53"/>
      <c r="OBD50" s="53"/>
      <c r="OBE50" s="53"/>
      <c r="OBF50" s="53"/>
      <c r="OBG50" s="53"/>
      <c r="OBH50" s="53"/>
      <c r="OBI50" s="53"/>
      <c r="OBJ50" s="53"/>
      <c r="OBK50" s="53"/>
      <c r="OBL50" s="53"/>
      <c r="OBM50" s="53"/>
      <c r="OBN50" s="53"/>
      <c r="OBO50" s="53"/>
      <c r="OBP50" s="53"/>
      <c r="OBQ50" s="53"/>
      <c r="OBR50" s="53"/>
      <c r="OBS50" s="53"/>
      <c r="OBT50" s="53"/>
      <c r="OBU50" s="53"/>
      <c r="OBV50" s="53"/>
      <c r="OBW50" s="53"/>
      <c r="OBX50" s="53"/>
      <c r="OBY50" s="53"/>
      <c r="OBZ50" s="53"/>
      <c r="OCA50" s="53"/>
      <c r="OCB50" s="53"/>
      <c r="OCC50" s="53"/>
      <c r="OCD50" s="53"/>
      <c r="OCE50" s="53"/>
      <c r="OCF50" s="53"/>
      <c r="OCG50" s="53"/>
      <c r="OCH50" s="53"/>
      <c r="OCI50" s="53"/>
      <c r="OCJ50" s="53"/>
      <c r="OCK50" s="53"/>
      <c r="OCL50" s="53"/>
      <c r="OCM50" s="53"/>
      <c r="OCN50" s="53"/>
      <c r="OCO50" s="53"/>
      <c r="OCP50" s="53"/>
      <c r="OCQ50" s="53"/>
      <c r="OCR50" s="53"/>
      <c r="OCS50" s="53"/>
      <c r="OCT50" s="53"/>
      <c r="OCU50" s="53"/>
      <c r="OCV50" s="53"/>
      <c r="OCW50" s="53"/>
      <c r="OCX50" s="53"/>
      <c r="OCY50" s="53"/>
      <c r="OCZ50" s="53"/>
      <c r="ODA50" s="53"/>
      <c r="ODB50" s="53"/>
      <c r="ODC50" s="53"/>
      <c r="ODD50" s="53"/>
      <c r="ODE50" s="53"/>
      <c r="ODF50" s="53"/>
      <c r="ODG50" s="53"/>
      <c r="ODH50" s="53"/>
      <c r="ODI50" s="53"/>
      <c r="ODJ50" s="53"/>
      <c r="ODK50" s="53"/>
      <c r="ODL50" s="53"/>
      <c r="ODM50" s="53"/>
      <c r="ODN50" s="53"/>
      <c r="ODO50" s="53"/>
      <c r="ODP50" s="53"/>
      <c r="ODQ50" s="53"/>
      <c r="ODR50" s="53"/>
      <c r="ODS50" s="53"/>
      <c r="ODT50" s="53"/>
      <c r="ODU50" s="53"/>
      <c r="ODV50" s="53"/>
      <c r="ODW50" s="53"/>
      <c r="ODX50" s="53"/>
      <c r="ODY50" s="53"/>
      <c r="ODZ50" s="53"/>
      <c r="OEA50" s="53"/>
      <c r="OEB50" s="53"/>
      <c r="OEC50" s="53"/>
      <c r="OED50" s="53"/>
      <c r="OEE50" s="53"/>
      <c r="OEF50" s="53"/>
      <c r="OEG50" s="53"/>
      <c r="OEH50" s="53"/>
      <c r="OEI50" s="53"/>
      <c r="OEJ50" s="53"/>
      <c r="OEK50" s="53"/>
      <c r="OEL50" s="53"/>
      <c r="OEM50" s="53"/>
      <c r="OEN50" s="53"/>
      <c r="OEO50" s="53"/>
      <c r="OEP50" s="53"/>
      <c r="OEQ50" s="53"/>
      <c r="OER50" s="53"/>
      <c r="OES50" s="53"/>
      <c r="OET50" s="53"/>
      <c r="OEU50" s="53"/>
      <c r="OEV50" s="53"/>
      <c r="OEW50" s="53"/>
      <c r="OEX50" s="53"/>
      <c r="OEY50" s="53"/>
      <c r="OEZ50" s="53"/>
      <c r="OFA50" s="53"/>
      <c r="OFB50" s="53"/>
      <c r="OFC50" s="53"/>
      <c r="OFD50" s="53"/>
      <c r="OFE50" s="53"/>
      <c r="OFF50" s="53"/>
      <c r="OFG50" s="53"/>
      <c r="OFH50" s="53"/>
      <c r="OFI50" s="53"/>
      <c r="OFJ50" s="53"/>
      <c r="OFK50" s="53"/>
      <c r="OFL50" s="53"/>
      <c r="OFM50" s="53"/>
      <c r="OFN50" s="53"/>
      <c r="OFO50" s="53"/>
      <c r="OFP50" s="53"/>
      <c r="OFQ50" s="53"/>
      <c r="OFR50" s="53"/>
      <c r="OFS50" s="53"/>
      <c r="OFT50" s="53"/>
      <c r="OFU50" s="53"/>
      <c r="OFV50" s="53"/>
      <c r="OFW50" s="53"/>
      <c r="OFX50" s="53"/>
      <c r="OFY50" s="53"/>
      <c r="OFZ50" s="53"/>
      <c r="OGA50" s="53"/>
      <c r="OGB50" s="53"/>
      <c r="OGC50" s="53"/>
      <c r="OGD50" s="53"/>
      <c r="OGE50" s="53"/>
      <c r="OGF50" s="53"/>
      <c r="OGG50" s="53"/>
      <c r="OGH50" s="53"/>
      <c r="OGI50" s="53"/>
      <c r="OGJ50" s="53"/>
      <c r="OGK50" s="53"/>
      <c r="OGL50" s="53"/>
      <c r="OGM50" s="53"/>
      <c r="OGN50" s="53"/>
      <c r="OGO50" s="53"/>
      <c r="OGP50" s="53"/>
      <c r="OGQ50" s="53"/>
      <c r="OGR50" s="53"/>
      <c r="OGS50" s="53"/>
      <c r="OGT50" s="53"/>
      <c r="OGU50" s="53"/>
      <c r="OGV50" s="53"/>
      <c r="OGW50" s="53"/>
      <c r="OGX50" s="53"/>
      <c r="OGY50" s="53"/>
      <c r="OGZ50" s="53"/>
      <c r="OHA50" s="53"/>
      <c r="OHB50" s="53"/>
      <c r="OHC50" s="53"/>
      <c r="OHD50" s="53"/>
      <c r="OHE50" s="53"/>
      <c r="OHF50" s="53"/>
      <c r="OHG50" s="53"/>
      <c r="OHH50" s="53"/>
      <c r="OHI50" s="53"/>
      <c r="OHJ50" s="53"/>
      <c r="OHK50" s="53"/>
      <c r="OHL50" s="53"/>
      <c r="OHM50" s="53"/>
      <c r="OHN50" s="53"/>
      <c r="OHO50" s="53"/>
      <c r="OHP50" s="53"/>
      <c r="OHQ50" s="53"/>
      <c r="OHR50" s="53"/>
      <c r="OHS50" s="53"/>
      <c r="OHT50" s="53"/>
      <c r="OHU50" s="53"/>
      <c r="OHV50" s="53"/>
      <c r="OHW50" s="53"/>
      <c r="OHX50" s="53"/>
      <c r="OHY50" s="53"/>
      <c r="OHZ50" s="53"/>
      <c r="OIA50" s="53"/>
      <c r="OIB50" s="53"/>
      <c r="OIC50" s="53"/>
      <c r="OID50" s="53"/>
      <c r="OIE50" s="53"/>
      <c r="OIF50" s="53"/>
      <c r="OIG50" s="53"/>
      <c r="OIH50" s="53"/>
      <c r="OII50" s="53"/>
      <c r="OIJ50" s="53"/>
      <c r="OIK50" s="53"/>
      <c r="OIL50" s="53"/>
      <c r="OIM50" s="53"/>
      <c r="OIN50" s="53"/>
      <c r="OIO50" s="53"/>
      <c r="OIP50" s="53"/>
      <c r="OIQ50" s="53"/>
      <c r="OIR50" s="53"/>
      <c r="OIS50" s="53"/>
      <c r="OIT50" s="53"/>
      <c r="OIU50" s="53"/>
      <c r="OIV50" s="53"/>
      <c r="OIW50" s="53"/>
      <c r="OIX50" s="53"/>
      <c r="OIY50" s="53"/>
      <c r="OIZ50" s="53"/>
      <c r="OJA50" s="53"/>
      <c r="OJB50" s="53"/>
      <c r="OJC50" s="53"/>
      <c r="OJD50" s="53"/>
      <c r="OJE50" s="53"/>
      <c r="OJF50" s="53"/>
      <c r="OJG50" s="53"/>
      <c r="OJH50" s="53"/>
      <c r="OJI50" s="53"/>
      <c r="OJJ50" s="53"/>
      <c r="OJK50" s="53"/>
      <c r="OJL50" s="53"/>
      <c r="OJM50" s="53"/>
      <c r="OJN50" s="53"/>
      <c r="OJO50" s="53"/>
      <c r="OJP50" s="53"/>
      <c r="OJQ50" s="53"/>
      <c r="OJR50" s="53"/>
      <c r="OJS50" s="53"/>
      <c r="OJT50" s="53"/>
      <c r="OJU50" s="53"/>
      <c r="OJV50" s="53"/>
      <c r="OJW50" s="53"/>
      <c r="OJX50" s="53"/>
      <c r="OJY50" s="53"/>
      <c r="OJZ50" s="53"/>
      <c r="OKA50" s="53"/>
      <c r="OKB50" s="53"/>
      <c r="OKC50" s="53"/>
      <c r="OKD50" s="53"/>
      <c r="OKE50" s="53"/>
      <c r="OKF50" s="53"/>
      <c r="OKG50" s="53"/>
      <c r="OKH50" s="53"/>
      <c r="OKI50" s="53"/>
      <c r="OKJ50" s="53"/>
      <c r="OKK50" s="53"/>
      <c r="OKL50" s="53"/>
      <c r="OKM50" s="53"/>
      <c r="OKN50" s="53"/>
      <c r="OKO50" s="53"/>
      <c r="OKP50" s="53"/>
      <c r="OKQ50" s="53"/>
      <c r="OKR50" s="53"/>
      <c r="OKS50" s="53"/>
      <c r="OKT50" s="53"/>
      <c r="OKU50" s="53"/>
      <c r="OKV50" s="53"/>
      <c r="OKW50" s="53"/>
      <c r="OKX50" s="53"/>
      <c r="OKY50" s="53"/>
      <c r="OKZ50" s="53"/>
      <c r="OLA50" s="53"/>
      <c r="OLB50" s="53"/>
      <c r="OLC50" s="53"/>
      <c r="OLD50" s="53"/>
      <c r="OLE50" s="53"/>
      <c r="OLF50" s="53"/>
      <c r="OLG50" s="53"/>
      <c r="OLH50" s="53"/>
      <c r="OLI50" s="53"/>
      <c r="OLJ50" s="53"/>
      <c r="OLK50" s="53"/>
      <c r="OLL50" s="53"/>
      <c r="OLM50" s="53"/>
      <c r="OLN50" s="53"/>
      <c r="OLO50" s="53"/>
      <c r="OLP50" s="53"/>
      <c r="OLQ50" s="53"/>
      <c r="OLR50" s="53"/>
      <c r="OLS50" s="53"/>
      <c r="OLT50" s="53"/>
      <c r="OLU50" s="53"/>
      <c r="OLV50" s="53"/>
      <c r="OLW50" s="53"/>
      <c r="OLX50" s="53"/>
      <c r="OLY50" s="53"/>
      <c r="OLZ50" s="53"/>
      <c r="OMA50" s="53"/>
      <c r="OMB50" s="53"/>
      <c r="OMC50" s="53"/>
      <c r="OMD50" s="53"/>
      <c r="OME50" s="53"/>
      <c r="OMF50" s="53"/>
      <c r="OMG50" s="53"/>
      <c r="OMH50" s="53"/>
      <c r="OMI50" s="53"/>
      <c r="OMJ50" s="53"/>
      <c r="OMK50" s="53"/>
      <c r="OML50" s="53"/>
      <c r="OMM50" s="53"/>
      <c r="OMN50" s="53"/>
      <c r="OMO50" s="53"/>
      <c r="OMP50" s="53"/>
      <c r="OMQ50" s="53"/>
      <c r="OMR50" s="53"/>
      <c r="OMS50" s="53"/>
      <c r="OMT50" s="53"/>
      <c r="OMU50" s="53"/>
      <c r="OMV50" s="53"/>
      <c r="OMW50" s="53"/>
      <c r="OMX50" s="53"/>
      <c r="OMY50" s="53"/>
      <c r="OMZ50" s="53"/>
      <c r="ONA50" s="53"/>
      <c r="ONB50" s="53"/>
      <c r="ONC50" s="53"/>
      <c r="OND50" s="53"/>
      <c r="ONE50" s="53"/>
      <c r="ONF50" s="53"/>
      <c r="ONG50" s="53"/>
      <c r="ONH50" s="53"/>
      <c r="ONI50" s="53"/>
      <c r="ONJ50" s="53"/>
      <c r="ONK50" s="53"/>
      <c r="ONL50" s="53"/>
      <c r="ONM50" s="53"/>
      <c r="ONN50" s="53"/>
      <c r="ONO50" s="53"/>
      <c r="ONP50" s="53"/>
      <c r="ONQ50" s="53"/>
      <c r="ONR50" s="53"/>
      <c r="ONS50" s="53"/>
      <c r="ONT50" s="53"/>
      <c r="ONU50" s="53"/>
      <c r="ONV50" s="53"/>
      <c r="ONW50" s="53"/>
      <c r="ONX50" s="53"/>
      <c r="ONY50" s="53"/>
      <c r="ONZ50" s="53"/>
      <c r="OOA50" s="53"/>
      <c r="OOB50" s="53"/>
      <c r="OOC50" s="53"/>
      <c r="OOD50" s="53"/>
      <c r="OOE50" s="53"/>
      <c r="OOF50" s="53"/>
      <c r="OOG50" s="53"/>
      <c r="OOH50" s="53"/>
      <c r="OOI50" s="53"/>
      <c r="OOJ50" s="53"/>
      <c r="OOK50" s="53"/>
      <c r="OOL50" s="53"/>
      <c r="OOM50" s="53"/>
      <c r="OON50" s="53"/>
      <c r="OOO50" s="53"/>
      <c r="OOP50" s="53"/>
      <c r="OOQ50" s="53"/>
      <c r="OOR50" s="53"/>
      <c r="OOS50" s="53"/>
      <c r="OOT50" s="53"/>
      <c r="OOU50" s="53"/>
      <c r="OOV50" s="53"/>
      <c r="OOW50" s="53"/>
      <c r="OOX50" s="53"/>
      <c r="OOY50" s="53"/>
      <c r="OOZ50" s="53"/>
      <c r="OPA50" s="53"/>
      <c r="OPB50" s="53"/>
      <c r="OPC50" s="53"/>
      <c r="OPD50" s="53"/>
      <c r="OPE50" s="53"/>
      <c r="OPF50" s="53"/>
      <c r="OPG50" s="53"/>
      <c r="OPH50" s="53"/>
      <c r="OPI50" s="53"/>
      <c r="OPJ50" s="53"/>
      <c r="OPK50" s="53"/>
      <c r="OPL50" s="53"/>
      <c r="OPM50" s="53"/>
      <c r="OPN50" s="53"/>
      <c r="OPO50" s="53"/>
      <c r="OPP50" s="53"/>
      <c r="OPQ50" s="53"/>
      <c r="OPR50" s="53"/>
      <c r="OPS50" s="53"/>
      <c r="OPT50" s="53"/>
      <c r="OPU50" s="53"/>
      <c r="OPV50" s="53"/>
      <c r="OPW50" s="53"/>
      <c r="OPX50" s="53"/>
      <c r="OPY50" s="53"/>
      <c r="OPZ50" s="53"/>
      <c r="OQA50" s="53"/>
      <c r="OQB50" s="53"/>
      <c r="OQC50" s="53"/>
      <c r="OQD50" s="53"/>
      <c r="OQE50" s="53"/>
      <c r="OQF50" s="53"/>
      <c r="OQG50" s="53"/>
      <c r="OQH50" s="53"/>
      <c r="OQI50" s="53"/>
      <c r="OQJ50" s="53"/>
      <c r="OQK50" s="53"/>
      <c r="OQL50" s="53"/>
      <c r="OQM50" s="53"/>
      <c r="OQN50" s="53"/>
      <c r="OQO50" s="53"/>
      <c r="OQP50" s="53"/>
      <c r="OQQ50" s="53"/>
      <c r="OQR50" s="53"/>
      <c r="OQS50" s="53"/>
      <c r="OQT50" s="53"/>
      <c r="OQU50" s="53"/>
      <c r="OQV50" s="53"/>
      <c r="OQW50" s="53"/>
      <c r="OQX50" s="53"/>
      <c r="OQY50" s="53"/>
      <c r="OQZ50" s="53"/>
      <c r="ORA50" s="53"/>
      <c r="ORB50" s="53"/>
      <c r="ORC50" s="53"/>
      <c r="ORD50" s="53"/>
      <c r="ORE50" s="53"/>
      <c r="ORF50" s="53"/>
      <c r="ORG50" s="53"/>
      <c r="ORH50" s="53"/>
      <c r="ORI50" s="53"/>
      <c r="ORJ50" s="53"/>
      <c r="ORK50" s="53"/>
      <c r="ORL50" s="53"/>
      <c r="ORM50" s="53"/>
      <c r="ORN50" s="53"/>
      <c r="ORO50" s="53"/>
      <c r="ORP50" s="53"/>
      <c r="ORQ50" s="53"/>
      <c r="ORR50" s="53"/>
      <c r="ORS50" s="53"/>
      <c r="ORT50" s="53"/>
      <c r="ORU50" s="53"/>
      <c r="ORV50" s="53"/>
      <c r="ORW50" s="53"/>
      <c r="ORX50" s="53"/>
      <c r="ORY50" s="53"/>
      <c r="ORZ50" s="53"/>
      <c r="OSA50" s="53"/>
      <c r="OSB50" s="53"/>
      <c r="OSC50" s="53"/>
      <c r="OSD50" s="53"/>
      <c r="OSE50" s="53"/>
      <c r="OSF50" s="53"/>
      <c r="OSG50" s="53"/>
      <c r="OSH50" s="53"/>
      <c r="OSI50" s="53"/>
      <c r="OSJ50" s="53"/>
      <c r="OSK50" s="53"/>
      <c r="OSL50" s="53"/>
      <c r="OSM50" s="53"/>
      <c r="OSN50" s="53"/>
      <c r="OSO50" s="53"/>
      <c r="OSP50" s="53"/>
      <c r="OSQ50" s="53"/>
      <c r="OSR50" s="53"/>
      <c r="OSS50" s="53"/>
      <c r="OST50" s="53"/>
      <c r="OSU50" s="53"/>
      <c r="OSV50" s="53"/>
      <c r="OSW50" s="53"/>
      <c r="OSX50" s="53"/>
      <c r="OSY50" s="53"/>
      <c r="OSZ50" s="53"/>
      <c r="OTA50" s="53"/>
      <c r="OTB50" s="53"/>
      <c r="OTC50" s="53"/>
      <c r="OTD50" s="53"/>
      <c r="OTE50" s="53"/>
      <c r="OTF50" s="53"/>
      <c r="OTG50" s="53"/>
      <c r="OTH50" s="53"/>
      <c r="OTI50" s="53"/>
      <c r="OTJ50" s="53"/>
      <c r="OTK50" s="53"/>
      <c r="OTL50" s="53"/>
      <c r="OTM50" s="53"/>
      <c r="OTN50" s="53"/>
      <c r="OTO50" s="53"/>
      <c r="OTP50" s="53"/>
      <c r="OTQ50" s="53"/>
      <c r="OTR50" s="53"/>
      <c r="OTS50" s="53"/>
      <c r="OTT50" s="53"/>
      <c r="OTU50" s="53"/>
      <c r="OTV50" s="53"/>
      <c r="OTW50" s="53"/>
      <c r="OTX50" s="53"/>
      <c r="OTY50" s="53"/>
      <c r="OTZ50" s="53"/>
      <c r="OUA50" s="53"/>
      <c r="OUB50" s="53"/>
      <c r="OUC50" s="53"/>
      <c r="OUD50" s="53"/>
      <c r="OUE50" s="53"/>
      <c r="OUF50" s="53"/>
      <c r="OUG50" s="53"/>
      <c r="OUH50" s="53"/>
      <c r="OUI50" s="53"/>
      <c r="OUJ50" s="53"/>
      <c r="OUK50" s="53"/>
      <c r="OUL50" s="53"/>
      <c r="OUM50" s="53"/>
      <c r="OUN50" s="53"/>
      <c r="OUO50" s="53"/>
      <c r="OUP50" s="53"/>
      <c r="OUQ50" s="53"/>
      <c r="OUR50" s="53"/>
      <c r="OUS50" s="53"/>
      <c r="OUT50" s="53"/>
      <c r="OUU50" s="53"/>
      <c r="OUV50" s="53"/>
      <c r="OUW50" s="53"/>
      <c r="OUX50" s="53"/>
      <c r="OUY50" s="53"/>
      <c r="OUZ50" s="53"/>
      <c r="OVA50" s="53"/>
      <c r="OVB50" s="53"/>
      <c r="OVC50" s="53"/>
      <c r="OVD50" s="53"/>
      <c r="OVE50" s="53"/>
      <c r="OVF50" s="53"/>
      <c r="OVG50" s="53"/>
      <c r="OVH50" s="53"/>
      <c r="OVI50" s="53"/>
      <c r="OVJ50" s="53"/>
      <c r="OVK50" s="53"/>
      <c r="OVL50" s="53"/>
      <c r="OVM50" s="53"/>
      <c r="OVN50" s="53"/>
      <c r="OVO50" s="53"/>
      <c r="OVP50" s="53"/>
      <c r="OVQ50" s="53"/>
      <c r="OVR50" s="53"/>
      <c r="OVS50" s="53"/>
      <c r="OVT50" s="53"/>
      <c r="OVU50" s="53"/>
      <c r="OVV50" s="53"/>
      <c r="OVW50" s="53"/>
      <c r="OVX50" s="53"/>
      <c r="OVY50" s="53"/>
      <c r="OVZ50" s="53"/>
      <c r="OWA50" s="53"/>
      <c r="OWB50" s="53"/>
      <c r="OWC50" s="53"/>
      <c r="OWD50" s="53"/>
      <c r="OWE50" s="53"/>
      <c r="OWF50" s="53"/>
      <c r="OWG50" s="53"/>
      <c r="OWH50" s="53"/>
      <c r="OWI50" s="53"/>
      <c r="OWJ50" s="53"/>
      <c r="OWK50" s="53"/>
      <c r="OWL50" s="53"/>
      <c r="OWM50" s="53"/>
      <c r="OWN50" s="53"/>
      <c r="OWO50" s="53"/>
      <c r="OWP50" s="53"/>
      <c r="OWQ50" s="53"/>
      <c r="OWR50" s="53"/>
      <c r="OWS50" s="53"/>
      <c r="OWT50" s="53"/>
      <c r="OWU50" s="53"/>
      <c r="OWV50" s="53"/>
      <c r="OWW50" s="53"/>
      <c r="OWX50" s="53"/>
      <c r="OWY50" s="53"/>
      <c r="OWZ50" s="53"/>
      <c r="OXA50" s="53"/>
      <c r="OXB50" s="53"/>
      <c r="OXC50" s="53"/>
      <c r="OXD50" s="53"/>
      <c r="OXE50" s="53"/>
      <c r="OXF50" s="53"/>
      <c r="OXG50" s="53"/>
      <c r="OXH50" s="53"/>
      <c r="OXI50" s="53"/>
      <c r="OXJ50" s="53"/>
      <c r="OXK50" s="53"/>
      <c r="OXL50" s="53"/>
      <c r="OXM50" s="53"/>
      <c r="OXN50" s="53"/>
      <c r="OXO50" s="53"/>
      <c r="OXP50" s="53"/>
      <c r="OXQ50" s="53"/>
      <c r="OXR50" s="53"/>
      <c r="OXS50" s="53"/>
      <c r="OXT50" s="53"/>
      <c r="OXU50" s="53"/>
      <c r="OXV50" s="53"/>
      <c r="OXW50" s="53"/>
      <c r="OXX50" s="53"/>
      <c r="OXY50" s="53"/>
      <c r="OXZ50" s="53"/>
      <c r="OYA50" s="53"/>
      <c r="OYB50" s="53"/>
      <c r="OYC50" s="53"/>
      <c r="OYD50" s="53"/>
      <c r="OYE50" s="53"/>
      <c r="OYF50" s="53"/>
      <c r="OYG50" s="53"/>
      <c r="OYH50" s="53"/>
      <c r="OYI50" s="53"/>
      <c r="OYJ50" s="53"/>
      <c r="OYK50" s="53"/>
      <c r="OYL50" s="53"/>
      <c r="OYM50" s="53"/>
      <c r="OYN50" s="53"/>
      <c r="OYO50" s="53"/>
      <c r="OYP50" s="53"/>
      <c r="OYQ50" s="53"/>
      <c r="OYR50" s="53"/>
      <c r="OYS50" s="53"/>
      <c r="OYT50" s="53"/>
      <c r="OYU50" s="53"/>
      <c r="OYV50" s="53"/>
      <c r="OYW50" s="53"/>
      <c r="OYX50" s="53"/>
      <c r="OYY50" s="53"/>
      <c r="OYZ50" s="53"/>
      <c r="OZA50" s="53"/>
      <c r="OZB50" s="53"/>
      <c r="OZC50" s="53"/>
      <c r="OZD50" s="53"/>
      <c r="OZE50" s="53"/>
      <c r="OZF50" s="53"/>
      <c r="OZG50" s="53"/>
      <c r="OZH50" s="53"/>
      <c r="OZI50" s="53"/>
      <c r="OZJ50" s="53"/>
      <c r="OZK50" s="53"/>
      <c r="OZL50" s="53"/>
      <c r="OZM50" s="53"/>
      <c r="OZN50" s="53"/>
      <c r="OZO50" s="53"/>
      <c r="OZP50" s="53"/>
      <c r="OZQ50" s="53"/>
      <c r="OZR50" s="53"/>
      <c r="OZS50" s="53"/>
      <c r="OZT50" s="53"/>
      <c r="OZU50" s="53"/>
      <c r="OZV50" s="53"/>
      <c r="OZW50" s="53"/>
      <c r="OZX50" s="53"/>
      <c r="OZY50" s="53"/>
      <c r="OZZ50" s="53"/>
      <c r="PAA50" s="53"/>
      <c r="PAB50" s="53"/>
      <c r="PAC50" s="53"/>
      <c r="PAD50" s="53"/>
      <c r="PAE50" s="53"/>
      <c r="PAF50" s="53"/>
      <c r="PAG50" s="53"/>
      <c r="PAH50" s="53"/>
      <c r="PAI50" s="53"/>
      <c r="PAJ50" s="53"/>
      <c r="PAK50" s="53"/>
      <c r="PAL50" s="53"/>
      <c r="PAM50" s="53"/>
      <c r="PAN50" s="53"/>
      <c r="PAO50" s="53"/>
      <c r="PAP50" s="53"/>
      <c r="PAQ50" s="53"/>
      <c r="PAR50" s="53"/>
      <c r="PAS50" s="53"/>
      <c r="PAT50" s="53"/>
      <c r="PAU50" s="53"/>
      <c r="PAV50" s="53"/>
      <c r="PAW50" s="53"/>
      <c r="PAX50" s="53"/>
      <c r="PAY50" s="53"/>
      <c r="PAZ50" s="53"/>
      <c r="PBA50" s="53"/>
      <c r="PBB50" s="53"/>
      <c r="PBC50" s="53"/>
      <c r="PBD50" s="53"/>
      <c r="PBE50" s="53"/>
      <c r="PBF50" s="53"/>
      <c r="PBG50" s="53"/>
      <c r="PBH50" s="53"/>
      <c r="PBI50" s="53"/>
      <c r="PBJ50" s="53"/>
      <c r="PBK50" s="53"/>
      <c r="PBL50" s="53"/>
      <c r="PBM50" s="53"/>
      <c r="PBN50" s="53"/>
      <c r="PBO50" s="53"/>
      <c r="PBP50" s="53"/>
      <c r="PBQ50" s="53"/>
      <c r="PBR50" s="53"/>
      <c r="PBS50" s="53"/>
      <c r="PBT50" s="53"/>
      <c r="PBU50" s="53"/>
      <c r="PBV50" s="53"/>
      <c r="PBW50" s="53"/>
      <c r="PBX50" s="53"/>
      <c r="PBY50" s="53"/>
      <c r="PBZ50" s="53"/>
      <c r="PCA50" s="53"/>
      <c r="PCB50" s="53"/>
      <c r="PCC50" s="53"/>
      <c r="PCD50" s="53"/>
      <c r="PCE50" s="53"/>
      <c r="PCF50" s="53"/>
      <c r="PCG50" s="53"/>
      <c r="PCH50" s="53"/>
      <c r="PCI50" s="53"/>
      <c r="PCJ50" s="53"/>
      <c r="PCK50" s="53"/>
      <c r="PCL50" s="53"/>
      <c r="PCM50" s="53"/>
      <c r="PCN50" s="53"/>
      <c r="PCO50" s="53"/>
      <c r="PCP50" s="53"/>
      <c r="PCQ50" s="53"/>
      <c r="PCR50" s="53"/>
      <c r="PCS50" s="53"/>
      <c r="PCT50" s="53"/>
      <c r="PCU50" s="53"/>
      <c r="PCV50" s="53"/>
      <c r="PCW50" s="53"/>
      <c r="PCX50" s="53"/>
      <c r="PCY50" s="53"/>
      <c r="PCZ50" s="53"/>
      <c r="PDA50" s="53"/>
      <c r="PDB50" s="53"/>
      <c r="PDC50" s="53"/>
      <c r="PDD50" s="53"/>
      <c r="PDE50" s="53"/>
      <c r="PDF50" s="53"/>
      <c r="PDG50" s="53"/>
      <c r="PDH50" s="53"/>
      <c r="PDI50" s="53"/>
      <c r="PDJ50" s="53"/>
      <c r="PDK50" s="53"/>
      <c r="PDL50" s="53"/>
      <c r="PDM50" s="53"/>
      <c r="PDN50" s="53"/>
      <c r="PDO50" s="53"/>
      <c r="PDP50" s="53"/>
      <c r="PDQ50" s="53"/>
      <c r="PDR50" s="53"/>
      <c r="PDS50" s="53"/>
      <c r="PDT50" s="53"/>
      <c r="PDU50" s="53"/>
      <c r="PDV50" s="53"/>
      <c r="PDW50" s="53"/>
      <c r="PDX50" s="53"/>
      <c r="PDY50" s="53"/>
      <c r="PDZ50" s="53"/>
      <c r="PEA50" s="53"/>
      <c r="PEB50" s="53"/>
      <c r="PEC50" s="53"/>
      <c r="PED50" s="53"/>
      <c r="PEE50" s="53"/>
      <c r="PEF50" s="53"/>
      <c r="PEG50" s="53"/>
      <c r="PEH50" s="53"/>
      <c r="PEI50" s="53"/>
      <c r="PEJ50" s="53"/>
      <c r="PEK50" s="53"/>
      <c r="PEL50" s="53"/>
      <c r="PEM50" s="53"/>
      <c r="PEN50" s="53"/>
      <c r="PEO50" s="53"/>
      <c r="PEP50" s="53"/>
      <c r="PEQ50" s="53"/>
      <c r="PER50" s="53"/>
      <c r="PES50" s="53"/>
      <c r="PET50" s="53"/>
      <c r="PEU50" s="53"/>
      <c r="PEV50" s="53"/>
      <c r="PEW50" s="53"/>
      <c r="PEX50" s="53"/>
      <c r="PEY50" s="53"/>
      <c r="PEZ50" s="53"/>
      <c r="PFA50" s="53"/>
      <c r="PFB50" s="53"/>
      <c r="PFC50" s="53"/>
      <c r="PFD50" s="53"/>
      <c r="PFE50" s="53"/>
      <c r="PFF50" s="53"/>
      <c r="PFG50" s="53"/>
      <c r="PFH50" s="53"/>
      <c r="PFI50" s="53"/>
      <c r="PFJ50" s="53"/>
      <c r="PFK50" s="53"/>
      <c r="PFL50" s="53"/>
      <c r="PFM50" s="53"/>
      <c r="PFN50" s="53"/>
      <c r="PFO50" s="53"/>
      <c r="PFP50" s="53"/>
      <c r="PFQ50" s="53"/>
      <c r="PFR50" s="53"/>
      <c r="PFS50" s="53"/>
      <c r="PFT50" s="53"/>
      <c r="PFU50" s="53"/>
      <c r="PFV50" s="53"/>
      <c r="PFW50" s="53"/>
      <c r="PFX50" s="53"/>
      <c r="PFY50" s="53"/>
      <c r="PFZ50" s="53"/>
      <c r="PGA50" s="53"/>
      <c r="PGB50" s="53"/>
      <c r="PGC50" s="53"/>
      <c r="PGD50" s="53"/>
      <c r="PGE50" s="53"/>
      <c r="PGF50" s="53"/>
      <c r="PGG50" s="53"/>
      <c r="PGH50" s="53"/>
      <c r="PGI50" s="53"/>
      <c r="PGJ50" s="53"/>
      <c r="PGK50" s="53"/>
      <c r="PGL50" s="53"/>
      <c r="PGM50" s="53"/>
      <c r="PGN50" s="53"/>
      <c r="PGO50" s="53"/>
      <c r="PGP50" s="53"/>
      <c r="PGQ50" s="53"/>
      <c r="PGR50" s="53"/>
      <c r="PGS50" s="53"/>
      <c r="PGT50" s="53"/>
      <c r="PGU50" s="53"/>
      <c r="PGV50" s="53"/>
      <c r="PGW50" s="53"/>
      <c r="PGX50" s="53"/>
      <c r="PGY50" s="53"/>
      <c r="PGZ50" s="53"/>
      <c r="PHA50" s="53"/>
      <c r="PHB50" s="53"/>
      <c r="PHC50" s="53"/>
      <c r="PHD50" s="53"/>
      <c r="PHE50" s="53"/>
      <c r="PHF50" s="53"/>
      <c r="PHG50" s="53"/>
      <c r="PHH50" s="53"/>
      <c r="PHI50" s="53"/>
      <c r="PHJ50" s="53"/>
      <c r="PHK50" s="53"/>
      <c r="PHL50" s="53"/>
      <c r="PHM50" s="53"/>
      <c r="PHN50" s="53"/>
      <c r="PHO50" s="53"/>
      <c r="PHP50" s="53"/>
      <c r="PHQ50" s="53"/>
      <c r="PHR50" s="53"/>
      <c r="PHS50" s="53"/>
      <c r="PHT50" s="53"/>
      <c r="PHU50" s="53"/>
      <c r="PHV50" s="53"/>
      <c r="PHW50" s="53"/>
      <c r="PHX50" s="53"/>
      <c r="PHY50" s="53"/>
      <c r="PHZ50" s="53"/>
      <c r="PIA50" s="53"/>
      <c r="PIB50" s="53"/>
      <c r="PIC50" s="53"/>
      <c r="PID50" s="53"/>
      <c r="PIE50" s="53"/>
      <c r="PIF50" s="53"/>
      <c r="PIG50" s="53"/>
      <c r="PIH50" s="53"/>
      <c r="PII50" s="53"/>
      <c r="PIJ50" s="53"/>
      <c r="PIK50" s="53"/>
      <c r="PIL50" s="53"/>
      <c r="PIM50" s="53"/>
      <c r="PIN50" s="53"/>
      <c r="PIO50" s="53"/>
      <c r="PIP50" s="53"/>
      <c r="PIQ50" s="53"/>
      <c r="PIR50" s="53"/>
      <c r="PIS50" s="53"/>
      <c r="PIT50" s="53"/>
      <c r="PIU50" s="53"/>
      <c r="PIV50" s="53"/>
      <c r="PIW50" s="53"/>
      <c r="PIX50" s="53"/>
      <c r="PIY50" s="53"/>
      <c r="PIZ50" s="53"/>
      <c r="PJA50" s="53"/>
      <c r="PJB50" s="53"/>
      <c r="PJC50" s="53"/>
      <c r="PJD50" s="53"/>
      <c r="PJE50" s="53"/>
      <c r="PJF50" s="53"/>
      <c r="PJG50" s="53"/>
      <c r="PJH50" s="53"/>
      <c r="PJI50" s="53"/>
      <c r="PJJ50" s="53"/>
      <c r="PJK50" s="53"/>
      <c r="PJL50" s="53"/>
      <c r="PJM50" s="53"/>
      <c r="PJN50" s="53"/>
      <c r="PJO50" s="53"/>
      <c r="PJP50" s="53"/>
      <c r="PJQ50" s="53"/>
      <c r="PJR50" s="53"/>
      <c r="PJS50" s="53"/>
      <c r="PJT50" s="53"/>
      <c r="PJU50" s="53"/>
      <c r="PJV50" s="53"/>
      <c r="PJW50" s="53"/>
      <c r="PJX50" s="53"/>
      <c r="PJY50" s="53"/>
      <c r="PJZ50" s="53"/>
      <c r="PKA50" s="53"/>
      <c r="PKB50" s="53"/>
      <c r="PKC50" s="53"/>
      <c r="PKD50" s="53"/>
      <c r="PKE50" s="53"/>
      <c r="PKF50" s="53"/>
      <c r="PKG50" s="53"/>
      <c r="PKH50" s="53"/>
      <c r="PKI50" s="53"/>
      <c r="PKJ50" s="53"/>
      <c r="PKK50" s="53"/>
      <c r="PKL50" s="53"/>
      <c r="PKM50" s="53"/>
      <c r="PKN50" s="53"/>
      <c r="PKO50" s="53"/>
      <c r="PKP50" s="53"/>
      <c r="PKQ50" s="53"/>
      <c r="PKR50" s="53"/>
      <c r="PKS50" s="53"/>
      <c r="PKT50" s="53"/>
      <c r="PKU50" s="53"/>
      <c r="PKV50" s="53"/>
      <c r="PKW50" s="53"/>
      <c r="PKX50" s="53"/>
      <c r="PKY50" s="53"/>
      <c r="PKZ50" s="53"/>
      <c r="PLA50" s="53"/>
      <c r="PLB50" s="53"/>
      <c r="PLC50" s="53"/>
      <c r="PLD50" s="53"/>
      <c r="PLE50" s="53"/>
      <c r="PLF50" s="53"/>
      <c r="PLG50" s="53"/>
      <c r="PLH50" s="53"/>
      <c r="PLI50" s="53"/>
      <c r="PLJ50" s="53"/>
      <c r="PLK50" s="53"/>
      <c r="PLL50" s="53"/>
      <c r="PLM50" s="53"/>
      <c r="PLN50" s="53"/>
      <c r="PLO50" s="53"/>
      <c r="PLP50" s="53"/>
      <c r="PLQ50" s="53"/>
      <c r="PLR50" s="53"/>
      <c r="PLS50" s="53"/>
      <c r="PLT50" s="53"/>
      <c r="PLU50" s="53"/>
      <c r="PLV50" s="53"/>
      <c r="PLW50" s="53"/>
      <c r="PLX50" s="53"/>
      <c r="PLY50" s="53"/>
      <c r="PLZ50" s="53"/>
      <c r="PMA50" s="53"/>
      <c r="PMB50" s="53"/>
      <c r="PMC50" s="53"/>
      <c r="PMD50" s="53"/>
      <c r="PME50" s="53"/>
      <c r="PMF50" s="53"/>
      <c r="PMG50" s="53"/>
      <c r="PMH50" s="53"/>
      <c r="PMI50" s="53"/>
      <c r="PMJ50" s="53"/>
      <c r="PMK50" s="53"/>
      <c r="PML50" s="53"/>
      <c r="PMM50" s="53"/>
      <c r="PMN50" s="53"/>
      <c r="PMO50" s="53"/>
      <c r="PMP50" s="53"/>
      <c r="PMQ50" s="53"/>
      <c r="PMR50" s="53"/>
      <c r="PMS50" s="53"/>
      <c r="PMT50" s="53"/>
      <c r="PMU50" s="53"/>
      <c r="PMV50" s="53"/>
      <c r="PMW50" s="53"/>
      <c r="PMX50" s="53"/>
      <c r="PMY50" s="53"/>
      <c r="PMZ50" s="53"/>
      <c r="PNA50" s="53"/>
      <c r="PNB50" s="53"/>
      <c r="PNC50" s="53"/>
      <c r="PND50" s="53"/>
      <c r="PNE50" s="53"/>
      <c r="PNF50" s="53"/>
      <c r="PNG50" s="53"/>
      <c r="PNH50" s="53"/>
      <c r="PNI50" s="53"/>
      <c r="PNJ50" s="53"/>
      <c r="PNK50" s="53"/>
      <c r="PNL50" s="53"/>
      <c r="PNM50" s="53"/>
      <c r="PNN50" s="53"/>
      <c r="PNO50" s="53"/>
      <c r="PNP50" s="53"/>
      <c r="PNQ50" s="53"/>
      <c r="PNR50" s="53"/>
      <c r="PNS50" s="53"/>
      <c r="PNT50" s="53"/>
      <c r="PNU50" s="53"/>
      <c r="PNV50" s="53"/>
      <c r="PNW50" s="53"/>
      <c r="PNX50" s="53"/>
      <c r="PNY50" s="53"/>
      <c r="PNZ50" s="53"/>
      <c r="POA50" s="53"/>
      <c r="POB50" s="53"/>
      <c r="POC50" s="53"/>
      <c r="POD50" s="53"/>
      <c r="POE50" s="53"/>
      <c r="POF50" s="53"/>
      <c r="POG50" s="53"/>
      <c r="POH50" s="53"/>
      <c r="POI50" s="53"/>
      <c r="POJ50" s="53"/>
      <c r="POK50" s="53"/>
      <c r="POL50" s="53"/>
      <c r="POM50" s="53"/>
      <c r="PON50" s="53"/>
      <c r="POO50" s="53"/>
      <c r="POP50" s="53"/>
      <c r="POQ50" s="53"/>
      <c r="POR50" s="53"/>
      <c r="POS50" s="53"/>
      <c r="POT50" s="53"/>
      <c r="POU50" s="53"/>
      <c r="POV50" s="53"/>
      <c r="POW50" s="53"/>
      <c r="POX50" s="53"/>
      <c r="POY50" s="53"/>
      <c r="POZ50" s="53"/>
      <c r="PPA50" s="53"/>
      <c r="PPB50" s="53"/>
      <c r="PPC50" s="53"/>
      <c r="PPD50" s="53"/>
      <c r="PPE50" s="53"/>
      <c r="PPF50" s="53"/>
      <c r="PPG50" s="53"/>
      <c r="PPH50" s="53"/>
      <c r="PPI50" s="53"/>
      <c r="PPJ50" s="53"/>
      <c r="PPK50" s="53"/>
      <c r="PPL50" s="53"/>
      <c r="PPM50" s="53"/>
      <c r="PPN50" s="53"/>
      <c r="PPO50" s="53"/>
      <c r="PPP50" s="53"/>
      <c r="PPQ50" s="53"/>
      <c r="PPR50" s="53"/>
      <c r="PPS50" s="53"/>
      <c r="PPT50" s="53"/>
      <c r="PPU50" s="53"/>
      <c r="PPV50" s="53"/>
      <c r="PPW50" s="53"/>
      <c r="PPX50" s="53"/>
      <c r="PPY50" s="53"/>
      <c r="PPZ50" s="53"/>
      <c r="PQA50" s="53"/>
      <c r="PQB50" s="53"/>
      <c r="PQC50" s="53"/>
      <c r="PQD50" s="53"/>
      <c r="PQE50" s="53"/>
      <c r="PQF50" s="53"/>
      <c r="PQG50" s="53"/>
      <c r="PQH50" s="53"/>
      <c r="PQI50" s="53"/>
      <c r="PQJ50" s="53"/>
      <c r="PQK50" s="53"/>
      <c r="PQL50" s="53"/>
      <c r="PQM50" s="53"/>
      <c r="PQN50" s="53"/>
      <c r="PQO50" s="53"/>
      <c r="PQP50" s="53"/>
      <c r="PQQ50" s="53"/>
      <c r="PQR50" s="53"/>
      <c r="PQS50" s="53"/>
      <c r="PQT50" s="53"/>
      <c r="PQU50" s="53"/>
      <c r="PQV50" s="53"/>
      <c r="PQW50" s="53"/>
      <c r="PQX50" s="53"/>
      <c r="PQY50" s="53"/>
      <c r="PQZ50" s="53"/>
      <c r="PRA50" s="53"/>
      <c r="PRB50" s="53"/>
      <c r="PRC50" s="53"/>
      <c r="PRD50" s="53"/>
      <c r="PRE50" s="53"/>
      <c r="PRF50" s="53"/>
      <c r="PRG50" s="53"/>
      <c r="PRH50" s="53"/>
      <c r="PRI50" s="53"/>
      <c r="PRJ50" s="53"/>
      <c r="PRK50" s="53"/>
      <c r="PRL50" s="53"/>
      <c r="PRM50" s="53"/>
      <c r="PRN50" s="53"/>
      <c r="PRO50" s="53"/>
      <c r="PRP50" s="53"/>
      <c r="PRQ50" s="53"/>
      <c r="PRR50" s="53"/>
      <c r="PRS50" s="53"/>
      <c r="PRT50" s="53"/>
      <c r="PRU50" s="53"/>
      <c r="PRV50" s="53"/>
      <c r="PRW50" s="53"/>
      <c r="PRX50" s="53"/>
      <c r="PRY50" s="53"/>
      <c r="PRZ50" s="53"/>
      <c r="PSA50" s="53"/>
      <c r="PSB50" s="53"/>
      <c r="PSC50" s="53"/>
      <c r="PSD50" s="53"/>
      <c r="PSE50" s="53"/>
      <c r="PSF50" s="53"/>
      <c r="PSG50" s="53"/>
      <c r="PSH50" s="53"/>
      <c r="PSI50" s="53"/>
      <c r="PSJ50" s="53"/>
      <c r="PSK50" s="53"/>
      <c r="PSL50" s="53"/>
      <c r="PSM50" s="53"/>
      <c r="PSN50" s="53"/>
      <c r="PSO50" s="53"/>
      <c r="PSP50" s="53"/>
      <c r="PSQ50" s="53"/>
      <c r="PSR50" s="53"/>
      <c r="PSS50" s="53"/>
      <c r="PST50" s="53"/>
      <c r="PSU50" s="53"/>
      <c r="PSV50" s="53"/>
      <c r="PSW50" s="53"/>
      <c r="PSX50" s="53"/>
      <c r="PSY50" s="53"/>
      <c r="PSZ50" s="53"/>
      <c r="PTA50" s="53"/>
      <c r="PTB50" s="53"/>
      <c r="PTC50" s="53"/>
      <c r="PTD50" s="53"/>
      <c r="PTE50" s="53"/>
      <c r="PTF50" s="53"/>
      <c r="PTG50" s="53"/>
      <c r="PTH50" s="53"/>
      <c r="PTI50" s="53"/>
      <c r="PTJ50" s="53"/>
      <c r="PTK50" s="53"/>
      <c r="PTL50" s="53"/>
      <c r="PTM50" s="53"/>
      <c r="PTN50" s="53"/>
      <c r="PTO50" s="53"/>
      <c r="PTP50" s="53"/>
      <c r="PTQ50" s="53"/>
      <c r="PTR50" s="53"/>
      <c r="PTS50" s="53"/>
      <c r="PTT50" s="53"/>
      <c r="PTU50" s="53"/>
      <c r="PTV50" s="53"/>
      <c r="PTW50" s="53"/>
      <c r="PTX50" s="53"/>
      <c r="PTY50" s="53"/>
      <c r="PTZ50" s="53"/>
      <c r="PUA50" s="53"/>
      <c r="PUB50" s="53"/>
      <c r="PUC50" s="53"/>
      <c r="PUD50" s="53"/>
      <c r="PUE50" s="53"/>
      <c r="PUF50" s="53"/>
      <c r="PUG50" s="53"/>
      <c r="PUH50" s="53"/>
      <c r="PUI50" s="53"/>
      <c r="PUJ50" s="53"/>
      <c r="PUK50" s="53"/>
      <c r="PUL50" s="53"/>
      <c r="PUM50" s="53"/>
      <c r="PUN50" s="53"/>
      <c r="PUO50" s="53"/>
      <c r="PUP50" s="53"/>
      <c r="PUQ50" s="53"/>
      <c r="PUR50" s="53"/>
      <c r="PUS50" s="53"/>
      <c r="PUT50" s="53"/>
      <c r="PUU50" s="53"/>
      <c r="PUV50" s="53"/>
      <c r="PUW50" s="53"/>
      <c r="PUX50" s="53"/>
      <c r="PUY50" s="53"/>
      <c r="PUZ50" s="53"/>
      <c r="PVA50" s="53"/>
      <c r="PVB50" s="53"/>
      <c r="PVC50" s="53"/>
      <c r="PVD50" s="53"/>
      <c r="PVE50" s="53"/>
      <c r="PVF50" s="53"/>
      <c r="PVG50" s="53"/>
      <c r="PVH50" s="53"/>
      <c r="PVI50" s="53"/>
      <c r="PVJ50" s="53"/>
      <c r="PVK50" s="53"/>
      <c r="PVL50" s="53"/>
      <c r="PVM50" s="53"/>
      <c r="PVN50" s="53"/>
      <c r="PVO50" s="53"/>
      <c r="PVP50" s="53"/>
      <c r="PVQ50" s="53"/>
      <c r="PVR50" s="53"/>
      <c r="PVS50" s="53"/>
      <c r="PVT50" s="53"/>
      <c r="PVU50" s="53"/>
      <c r="PVV50" s="53"/>
      <c r="PVW50" s="53"/>
      <c r="PVX50" s="53"/>
      <c r="PVY50" s="53"/>
      <c r="PVZ50" s="53"/>
      <c r="PWA50" s="53"/>
      <c r="PWB50" s="53"/>
      <c r="PWC50" s="53"/>
      <c r="PWD50" s="53"/>
      <c r="PWE50" s="53"/>
      <c r="PWF50" s="53"/>
      <c r="PWG50" s="53"/>
      <c r="PWH50" s="53"/>
      <c r="PWI50" s="53"/>
      <c r="PWJ50" s="53"/>
      <c r="PWK50" s="53"/>
      <c r="PWL50" s="53"/>
      <c r="PWM50" s="53"/>
      <c r="PWN50" s="53"/>
      <c r="PWO50" s="53"/>
      <c r="PWP50" s="53"/>
      <c r="PWQ50" s="53"/>
      <c r="PWR50" s="53"/>
      <c r="PWS50" s="53"/>
      <c r="PWT50" s="53"/>
      <c r="PWU50" s="53"/>
      <c r="PWV50" s="53"/>
      <c r="PWW50" s="53"/>
      <c r="PWX50" s="53"/>
      <c r="PWY50" s="53"/>
      <c r="PWZ50" s="53"/>
      <c r="PXA50" s="53"/>
      <c r="PXB50" s="53"/>
      <c r="PXC50" s="53"/>
      <c r="PXD50" s="53"/>
      <c r="PXE50" s="53"/>
      <c r="PXF50" s="53"/>
      <c r="PXG50" s="53"/>
      <c r="PXH50" s="53"/>
      <c r="PXI50" s="53"/>
      <c r="PXJ50" s="53"/>
      <c r="PXK50" s="53"/>
      <c r="PXL50" s="53"/>
      <c r="PXM50" s="53"/>
      <c r="PXN50" s="53"/>
      <c r="PXO50" s="53"/>
      <c r="PXP50" s="53"/>
      <c r="PXQ50" s="53"/>
      <c r="PXR50" s="53"/>
      <c r="PXS50" s="53"/>
      <c r="PXT50" s="53"/>
      <c r="PXU50" s="53"/>
      <c r="PXV50" s="53"/>
      <c r="PXW50" s="53"/>
      <c r="PXX50" s="53"/>
      <c r="PXY50" s="53"/>
      <c r="PXZ50" s="53"/>
      <c r="PYA50" s="53"/>
      <c r="PYB50" s="53"/>
      <c r="PYC50" s="53"/>
      <c r="PYD50" s="53"/>
      <c r="PYE50" s="53"/>
      <c r="PYF50" s="53"/>
      <c r="PYG50" s="53"/>
      <c r="PYH50" s="53"/>
      <c r="PYI50" s="53"/>
      <c r="PYJ50" s="53"/>
      <c r="PYK50" s="53"/>
      <c r="PYL50" s="53"/>
      <c r="PYM50" s="53"/>
      <c r="PYN50" s="53"/>
      <c r="PYO50" s="53"/>
      <c r="PYP50" s="53"/>
      <c r="PYQ50" s="53"/>
      <c r="PYR50" s="53"/>
      <c r="PYS50" s="53"/>
      <c r="PYT50" s="53"/>
      <c r="PYU50" s="53"/>
      <c r="PYV50" s="53"/>
      <c r="PYW50" s="53"/>
      <c r="PYX50" s="53"/>
      <c r="PYY50" s="53"/>
      <c r="PYZ50" s="53"/>
      <c r="PZA50" s="53"/>
      <c r="PZB50" s="53"/>
      <c r="PZC50" s="53"/>
      <c r="PZD50" s="53"/>
      <c r="PZE50" s="53"/>
      <c r="PZF50" s="53"/>
      <c r="PZG50" s="53"/>
      <c r="PZH50" s="53"/>
      <c r="PZI50" s="53"/>
      <c r="PZJ50" s="53"/>
      <c r="PZK50" s="53"/>
      <c r="PZL50" s="53"/>
      <c r="PZM50" s="53"/>
      <c r="PZN50" s="53"/>
      <c r="PZO50" s="53"/>
      <c r="PZP50" s="53"/>
      <c r="PZQ50" s="53"/>
      <c r="PZR50" s="53"/>
      <c r="PZS50" s="53"/>
      <c r="PZT50" s="53"/>
      <c r="PZU50" s="53"/>
      <c r="PZV50" s="53"/>
      <c r="PZW50" s="53"/>
      <c r="PZX50" s="53"/>
      <c r="PZY50" s="53"/>
      <c r="PZZ50" s="53"/>
      <c r="QAA50" s="53"/>
      <c r="QAB50" s="53"/>
      <c r="QAC50" s="53"/>
      <c r="QAD50" s="53"/>
      <c r="QAE50" s="53"/>
      <c r="QAF50" s="53"/>
      <c r="QAG50" s="53"/>
      <c r="QAH50" s="53"/>
      <c r="QAI50" s="53"/>
      <c r="QAJ50" s="53"/>
      <c r="QAK50" s="53"/>
      <c r="QAL50" s="53"/>
      <c r="QAM50" s="53"/>
      <c r="QAN50" s="53"/>
      <c r="QAO50" s="53"/>
      <c r="QAP50" s="53"/>
      <c r="QAQ50" s="53"/>
      <c r="QAR50" s="53"/>
      <c r="QAS50" s="53"/>
      <c r="QAT50" s="53"/>
      <c r="QAU50" s="53"/>
      <c r="QAV50" s="53"/>
      <c r="QAW50" s="53"/>
      <c r="QAX50" s="53"/>
      <c r="QAY50" s="53"/>
      <c r="QAZ50" s="53"/>
      <c r="QBA50" s="53"/>
      <c r="QBB50" s="53"/>
      <c r="QBC50" s="53"/>
      <c r="QBD50" s="53"/>
      <c r="QBE50" s="53"/>
      <c r="QBF50" s="53"/>
      <c r="QBG50" s="53"/>
      <c r="QBH50" s="53"/>
      <c r="QBI50" s="53"/>
      <c r="QBJ50" s="53"/>
      <c r="QBK50" s="53"/>
      <c r="QBL50" s="53"/>
      <c r="QBM50" s="53"/>
      <c r="QBN50" s="53"/>
      <c r="QBO50" s="53"/>
      <c r="QBP50" s="53"/>
      <c r="QBQ50" s="53"/>
      <c r="QBR50" s="53"/>
      <c r="QBS50" s="53"/>
      <c r="QBT50" s="53"/>
      <c r="QBU50" s="53"/>
      <c r="QBV50" s="53"/>
      <c r="QBW50" s="53"/>
      <c r="QBX50" s="53"/>
      <c r="QBY50" s="53"/>
      <c r="QBZ50" s="53"/>
      <c r="QCA50" s="53"/>
      <c r="QCB50" s="53"/>
      <c r="QCC50" s="53"/>
      <c r="QCD50" s="53"/>
      <c r="QCE50" s="53"/>
      <c r="QCF50" s="53"/>
      <c r="QCG50" s="53"/>
      <c r="QCH50" s="53"/>
      <c r="QCI50" s="53"/>
      <c r="QCJ50" s="53"/>
      <c r="QCK50" s="53"/>
      <c r="QCL50" s="53"/>
      <c r="QCM50" s="53"/>
      <c r="QCN50" s="53"/>
      <c r="QCO50" s="53"/>
      <c r="QCP50" s="53"/>
      <c r="QCQ50" s="53"/>
      <c r="QCR50" s="53"/>
      <c r="QCS50" s="53"/>
      <c r="QCT50" s="53"/>
      <c r="QCU50" s="53"/>
      <c r="QCV50" s="53"/>
      <c r="QCW50" s="53"/>
      <c r="QCX50" s="53"/>
      <c r="QCY50" s="53"/>
      <c r="QCZ50" s="53"/>
      <c r="QDA50" s="53"/>
      <c r="QDB50" s="53"/>
      <c r="QDC50" s="53"/>
      <c r="QDD50" s="53"/>
      <c r="QDE50" s="53"/>
      <c r="QDF50" s="53"/>
      <c r="QDG50" s="53"/>
      <c r="QDH50" s="53"/>
      <c r="QDI50" s="53"/>
      <c r="QDJ50" s="53"/>
      <c r="QDK50" s="53"/>
      <c r="QDL50" s="53"/>
      <c r="QDM50" s="53"/>
      <c r="QDN50" s="53"/>
      <c r="QDO50" s="53"/>
      <c r="QDP50" s="53"/>
      <c r="QDQ50" s="53"/>
      <c r="QDR50" s="53"/>
      <c r="QDS50" s="53"/>
      <c r="QDT50" s="53"/>
      <c r="QDU50" s="53"/>
      <c r="QDV50" s="53"/>
      <c r="QDW50" s="53"/>
      <c r="QDX50" s="53"/>
      <c r="QDY50" s="53"/>
      <c r="QDZ50" s="53"/>
      <c r="QEA50" s="53"/>
      <c r="QEB50" s="53"/>
      <c r="QEC50" s="53"/>
      <c r="QED50" s="53"/>
      <c r="QEE50" s="53"/>
      <c r="QEF50" s="53"/>
      <c r="QEG50" s="53"/>
      <c r="QEH50" s="53"/>
      <c r="QEI50" s="53"/>
      <c r="QEJ50" s="53"/>
      <c r="QEK50" s="53"/>
      <c r="QEL50" s="53"/>
      <c r="QEM50" s="53"/>
      <c r="QEN50" s="53"/>
      <c r="QEO50" s="53"/>
      <c r="QEP50" s="53"/>
      <c r="QEQ50" s="53"/>
      <c r="QER50" s="53"/>
      <c r="QES50" s="53"/>
      <c r="QET50" s="53"/>
      <c r="QEU50" s="53"/>
      <c r="QEV50" s="53"/>
      <c r="QEW50" s="53"/>
      <c r="QEX50" s="53"/>
      <c r="QEY50" s="53"/>
      <c r="QEZ50" s="53"/>
      <c r="QFA50" s="53"/>
      <c r="QFB50" s="53"/>
      <c r="QFC50" s="53"/>
      <c r="QFD50" s="53"/>
      <c r="QFE50" s="53"/>
      <c r="QFF50" s="53"/>
      <c r="QFG50" s="53"/>
      <c r="QFH50" s="53"/>
      <c r="QFI50" s="53"/>
      <c r="QFJ50" s="53"/>
      <c r="QFK50" s="53"/>
      <c r="QFL50" s="53"/>
      <c r="QFM50" s="53"/>
      <c r="QFN50" s="53"/>
      <c r="QFO50" s="53"/>
      <c r="QFP50" s="53"/>
      <c r="QFQ50" s="53"/>
      <c r="QFR50" s="53"/>
      <c r="QFS50" s="53"/>
      <c r="QFT50" s="53"/>
      <c r="QFU50" s="53"/>
      <c r="QFV50" s="53"/>
      <c r="QFW50" s="53"/>
      <c r="QFX50" s="53"/>
      <c r="QFY50" s="53"/>
      <c r="QFZ50" s="53"/>
      <c r="QGA50" s="53"/>
      <c r="QGB50" s="53"/>
      <c r="QGC50" s="53"/>
      <c r="QGD50" s="53"/>
      <c r="QGE50" s="53"/>
      <c r="QGF50" s="53"/>
      <c r="QGG50" s="53"/>
      <c r="QGH50" s="53"/>
      <c r="QGI50" s="53"/>
      <c r="QGJ50" s="53"/>
      <c r="QGK50" s="53"/>
      <c r="QGL50" s="53"/>
      <c r="QGM50" s="53"/>
      <c r="QGN50" s="53"/>
      <c r="QGO50" s="53"/>
      <c r="QGP50" s="53"/>
      <c r="QGQ50" s="53"/>
      <c r="QGR50" s="53"/>
      <c r="QGS50" s="53"/>
      <c r="QGT50" s="53"/>
      <c r="QGU50" s="53"/>
      <c r="QGV50" s="53"/>
      <c r="QGW50" s="53"/>
      <c r="QGX50" s="53"/>
      <c r="QGY50" s="53"/>
      <c r="QGZ50" s="53"/>
      <c r="QHA50" s="53"/>
      <c r="QHB50" s="53"/>
      <c r="QHC50" s="53"/>
      <c r="QHD50" s="53"/>
      <c r="QHE50" s="53"/>
      <c r="QHF50" s="53"/>
      <c r="QHG50" s="53"/>
      <c r="QHH50" s="53"/>
      <c r="QHI50" s="53"/>
      <c r="QHJ50" s="53"/>
      <c r="QHK50" s="53"/>
      <c r="QHL50" s="53"/>
      <c r="QHM50" s="53"/>
      <c r="QHN50" s="53"/>
      <c r="QHO50" s="53"/>
      <c r="QHP50" s="53"/>
      <c r="QHQ50" s="53"/>
      <c r="QHR50" s="53"/>
      <c r="QHS50" s="53"/>
      <c r="QHT50" s="53"/>
      <c r="QHU50" s="53"/>
      <c r="QHV50" s="53"/>
      <c r="QHW50" s="53"/>
      <c r="QHX50" s="53"/>
      <c r="QHY50" s="53"/>
      <c r="QHZ50" s="53"/>
      <c r="QIA50" s="53"/>
      <c r="QIB50" s="53"/>
      <c r="QIC50" s="53"/>
      <c r="QID50" s="53"/>
      <c r="QIE50" s="53"/>
      <c r="QIF50" s="53"/>
      <c r="QIG50" s="53"/>
      <c r="QIH50" s="53"/>
      <c r="QII50" s="53"/>
      <c r="QIJ50" s="53"/>
      <c r="QIK50" s="53"/>
      <c r="QIL50" s="53"/>
      <c r="QIM50" s="53"/>
      <c r="QIN50" s="53"/>
      <c r="QIO50" s="53"/>
      <c r="QIP50" s="53"/>
      <c r="QIQ50" s="53"/>
      <c r="QIR50" s="53"/>
      <c r="QIS50" s="53"/>
      <c r="QIT50" s="53"/>
      <c r="QIU50" s="53"/>
      <c r="QIV50" s="53"/>
      <c r="QIW50" s="53"/>
      <c r="QIX50" s="53"/>
      <c r="QIY50" s="53"/>
      <c r="QIZ50" s="53"/>
      <c r="QJA50" s="53"/>
      <c r="QJB50" s="53"/>
      <c r="QJC50" s="53"/>
      <c r="QJD50" s="53"/>
      <c r="QJE50" s="53"/>
      <c r="QJF50" s="53"/>
      <c r="QJG50" s="53"/>
      <c r="QJH50" s="53"/>
      <c r="QJI50" s="53"/>
      <c r="QJJ50" s="53"/>
      <c r="QJK50" s="53"/>
      <c r="QJL50" s="53"/>
      <c r="QJM50" s="53"/>
      <c r="QJN50" s="53"/>
      <c r="QJO50" s="53"/>
      <c r="QJP50" s="53"/>
      <c r="QJQ50" s="53"/>
      <c r="QJR50" s="53"/>
      <c r="QJS50" s="53"/>
      <c r="QJT50" s="53"/>
      <c r="QJU50" s="53"/>
      <c r="QJV50" s="53"/>
      <c r="QJW50" s="53"/>
      <c r="QJX50" s="53"/>
      <c r="QJY50" s="53"/>
      <c r="QJZ50" s="53"/>
      <c r="QKA50" s="53"/>
      <c r="QKB50" s="53"/>
      <c r="QKC50" s="53"/>
      <c r="QKD50" s="53"/>
      <c r="QKE50" s="53"/>
      <c r="QKF50" s="53"/>
      <c r="QKG50" s="53"/>
      <c r="QKH50" s="53"/>
      <c r="QKI50" s="53"/>
      <c r="QKJ50" s="53"/>
      <c r="QKK50" s="53"/>
      <c r="QKL50" s="53"/>
      <c r="QKM50" s="53"/>
      <c r="QKN50" s="53"/>
      <c r="QKO50" s="53"/>
      <c r="QKP50" s="53"/>
      <c r="QKQ50" s="53"/>
      <c r="QKR50" s="53"/>
      <c r="QKS50" s="53"/>
      <c r="QKT50" s="53"/>
      <c r="QKU50" s="53"/>
      <c r="QKV50" s="53"/>
      <c r="QKW50" s="53"/>
      <c r="QKX50" s="53"/>
      <c r="QKY50" s="53"/>
      <c r="QKZ50" s="53"/>
      <c r="QLA50" s="53"/>
      <c r="QLB50" s="53"/>
      <c r="QLC50" s="53"/>
      <c r="QLD50" s="53"/>
      <c r="QLE50" s="53"/>
      <c r="QLF50" s="53"/>
      <c r="QLG50" s="53"/>
      <c r="QLH50" s="53"/>
      <c r="QLI50" s="53"/>
      <c r="QLJ50" s="53"/>
      <c r="QLK50" s="53"/>
      <c r="QLL50" s="53"/>
      <c r="QLM50" s="53"/>
      <c r="QLN50" s="53"/>
      <c r="QLO50" s="53"/>
      <c r="QLP50" s="53"/>
      <c r="QLQ50" s="53"/>
      <c r="QLR50" s="53"/>
      <c r="QLS50" s="53"/>
      <c r="QLT50" s="53"/>
      <c r="QLU50" s="53"/>
      <c r="QLV50" s="53"/>
      <c r="QLW50" s="53"/>
      <c r="QLX50" s="53"/>
      <c r="QLY50" s="53"/>
      <c r="QLZ50" s="53"/>
      <c r="QMA50" s="53"/>
      <c r="QMB50" s="53"/>
      <c r="QMC50" s="53"/>
      <c r="QMD50" s="53"/>
      <c r="QME50" s="53"/>
      <c r="QMF50" s="53"/>
      <c r="QMG50" s="53"/>
      <c r="QMH50" s="53"/>
      <c r="QMI50" s="53"/>
      <c r="QMJ50" s="53"/>
      <c r="QMK50" s="53"/>
      <c r="QML50" s="53"/>
      <c r="QMM50" s="53"/>
      <c r="QMN50" s="53"/>
      <c r="QMO50" s="53"/>
      <c r="QMP50" s="53"/>
      <c r="QMQ50" s="53"/>
      <c r="QMR50" s="53"/>
      <c r="QMS50" s="53"/>
      <c r="QMT50" s="53"/>
      <c r="QMU50" s="53"/>
      <c r="QMV50" s="53"/>
      <c r="QMW50" s="53"/>
      <c r="QMX50" s="53"/>
      <c r="QMY50" s="53"/>
      <c r="QMZ50" s="53"/>
      <c r="QNA50" s="53"/>
      <c r="QNB50" s="53"/>
      <c r="QNC50" s="53"/>
      <c r="QND50" s="53"/>
      <c r="QNE50" s="53"/>
      <c r="QNF50" s="53"/>
      <c r="QNG50" s="53"/>
      <c r="QNH50" s="53"/>
      <c r="QNI50" s="53"/>
      <c r="QNJ50" s="53"/>
      <c r="QNK50" s="53"/>
      <c r="QNL50" s="53"/>
      <c r="QNM50" s="53"/>
      <c r="QNN50" s="53"/>
      <c r="QNO50" s="53"/>
      <c r="QNP50" s="53"/>
      <c r="QNQ50" s="53"/>
      <c r="QNR50" s="53"/>
      <c r="QNS50" s="53"/>
      <c r="QNT50" s="53"/>
      <c r="QNU50" s="53"/>
      <c r="QNV50" s="53"/>
      <c r="QNW50" s="53"/>
      <c r="QNX50" s="53"/>
      <c r="QNY50" s="53"/>
      <c r="QNZ50" s="53"/>
      <c r="QOA50" s="53"/>
      <c r="QOB50" s="53"/>
      <c r="QOC50" s="53"/>
      <c r="QOD50" s="53"/>
      <c r="QOE50" s="53"/>
      <c r="QOF50" s="53"/>
      <c r="QOG50" s="53"/>
      <c r="QOH50" s="53"/>
      <c r="QOI50" s="53"/>
      <c r="QOJ50" s="53"/>
      <c r="QOK50" s="53"/>
      <c r="QOL50" s="53"/>
      <c r="QOM50" s="53"/>
      <c r="QON50" s="53"/>
      <c r="QOO50" s="53"/>
      <c r="QOP50" s="53"/>
      <c r="QOQ50" s="53"/>
      <c r="QOR50" s="53"/>
      <c r="QOS50" s="53"/>
      <c r="QOT50" s="53"/>
      <c r="QOU50" s="53"/>
      <c r="QOV50" s="53"/>
      <c r="QOW50" s="53"/>
      <c r="QOX50" s="53"/>
      <c r="QOY50" s="53"/>
      <c r="QOZ50" s="53"/>
      <c r="QPA50" s="53"/>
      <c r="QPB50" s="53"/>
      <c r="QPC50" s="53"/>
      <c r="QPD50" s="53"/>
      <c r="QPE50" s="53"/>
      <c r="QPF50" s="53"/>
      <c r="QPG50" s="53"/>
      <c r="QPH50" s="53"/>
      <c r="QPI50" s="53"/>
      <c r="QPJ50" s="53"/>
      <c r="QPK50" s="53"/>
      <c r="QPL50" s="53"/>
      <c r="QPM50" s="53"/>
      <c r="QPN50" s="53"/>
      <c r="QPO50" s="53"/>
      <c r="QPP50" s="53"/>
      <c r="QPQ50" s="53"/>
      <c r="QPR50" s="53"/>
      <c r="QPS50" s="53"/>
      <c r="QPT50" s="53"/>
      <c r="QPU50" s="53"/>
      <c r="QPV50" s="53"/>
      <c r="QPW50" s="53"/>
      <c r="QPX50" s="53"/>
      <c r="QPY50" s="53"/>
      <c r="QPZ50" s="53"/>
      <c r="QQA50" s="53"/>
      <c r="QQB50" s="53"/>
      <c r="QQC50" s="53"/>
      <c r="QQD50" s="53"/>
      <c r="QQE50" s="53"/>
      <c r="QQF50" s="53"/>
      <c r="QQG50" s="53"/>
      <c r="QQH50" s="53"/>
      <c r="QQI50" s="53"/>
      <c r="QQJ50" s="53"/>
      <c r="QQK50" s="53"/>
      <c r="QQL50" s="53"/>
      <c r="QQM50" s="53"/>
      <c r="QQN50" s="53"/>
      <c r="QQO50" s="53"/>
      <c r="QQP50" s="53"/>
      <c r="QQQ50" s="53"/>
      <c r="QQR50" s="53"/>
      <c r="QQS50" s="53"/>
      <c r="QQT50" s="53"/>
      <c r="QQU50" s="53"/>
      <c r="QQV50" s="53"/>
      <c r="QQW50" s="53"/>
      <c r="QQX50" s="53"/>
      <c r="QQY50" s="53"/>
      <c r="QQZ50" s="53"/>
      <c r="QRA50" s="53"/>
      <c r="QRB50" s="53"/>
      <c r="QRC50" s="53"/>
      <c r="QRD50" s="53"/>
      <c r="QRE50" s="53"/>
      <c r="QRF50" s="53"/>
      <c r="QRG50" s="53"/>
      <c r="QRH50" s="53"/>
      <c r="QRI50" s="53"/>
      <c r="QRJ50" s="53"/>
      <c r="QRK50" s="53"/>
      <c r="QRL50" s="53"/>
      <c r="QRM50" s="53"/>
      <c r="QRN50" s="53"/>
      <c r="QRO50" s="53"/>
      <c r="QRP50" s="53"/>
      <c r="QRQ50" s="53"/>
      <c r="QRR50" s="53"/>
      <c r="QRS50" s="53"/>
      <c r="QRT50" s="53"/>
      <c r="QRU50" s="53"/>
      <c r="QRV50" s="53"/>
      <c r="QRW50" s="53"/>
      <c r="QRX50" s="53"/>
      <c r="QRY50" s="53"/>
      <c r="QRZ50" s="53"/>
      <c r="QSA50" s="53"/>
      <c r="QSB50" s="53"/>
      <c r="QSC50" s="53"/>
      <c r="QSD50" s="53"/>
      <c r="QSE50" s="53"/>
      <c r="QSF50" s="53"/>
      <c r="QSG50" s="53"/>
      <c r="QSH50" s="53"/>
      <c r="QSI50" s="53"/>
      <c r="QSJ50" s="53"/>
      <c r="QSK50" s="53"/>
      <c r="QSL50" s="53"/>
      <c r="QSM50" s="53"/>
      <c r="QSN50" s="53"/>
      <c r="QSO50" s="53"/>
      <c r="QSP50" s="53"/>
      <c r="QSQ50" s="53"/>
      <c r="QSR50" s="53"/>
      <c r="QSS50" s="53"/>
      <c r="QST50" s="53"/>
      <c r="QSU50" s="53"/>
      <c r="QSV50" s="53"/>
      <c r="QSW50" s="53"/>
      <c r="QSX50" s="53"/>
      <c r="QSY50" s="53"/>
      <c r="QSZ50" s="53"/>
      <c r="QTA50" s="53"/>
      <c r="QTB50" s="53"/>
      <c r="QTC50" s="53"/>
      <c r="QTD50" s="53"/>
      <c r="QTE50" s="53"/>
      <c r="QTF50" s="53"/>
      <c r="QTG50" s="53"/>
      <c r="QTH50" s="53"/>
      <c r="QTI50" s="53"/>
      <c r="QTJ50" s="53"/>
      <c r="QTK50" s="53"/>
      <c r="QTL50" s="53"/>
      <c r="QTM50" s="53"/>
      <c r="QTN50" s="53"/>
      <c r="QTO50" s="53"/>
      <c r="QTP50" s="53"/>
      <c r="QTQ50" s="53"/>
      <c r="QTR50" s="53"/>
      <c r="QTS50" s="53"/>
      <c r="QTT50" s="53"/>
      <c r="QTU50" s="53"/>
      <c r="QTV50" s="53"/>
      <c r="QTW50" s="53"/>
      <c r="QTX50" s="53"/>
      <c r="QTY50" s="53"/>
      <c r="QTZ50" s="53"/>
      <c r="QUA50" s="53"/>
      <c r="QUB50" s="53"/>
      <c r="QUC50" s="53"/>
      <c r="QUD50" s="53"/>
      <c r="QUE50" s="53"/>
      <c r="QUF50" s="53"/>
      <c r="QUG50" s="53"/>
      <c r="QUH50" s="53"/>
      <c r="QUI50" s="53"/>
      <c r="QUJ50" s="53"/>
      <c r="QUK50" s="53"/>
      <c r="QUL50" s="53"/>
      <c r="QUM50" s="53"/>
      <c r="QUN50" s="53"/>
      <c r="QUO50" s="53"/>
      <c r="QUP50" s="53"/>
      <c r="QUQ50" s="53"/>
      <c r="QUR50" s="53"/>
      <c r="QUS50" s="53"/>
      <c r="QUT50" s="53"/>
      <c r="QUU50" s="53"/>
      <c r="QUV50" s="53"/>
      <c r="QUW50" s="53"/>
      <c r="QUX50" s="53"/>
      <c r="QUY50" s="53"/>
      <c r="QUZ50" s="53"/>
      <c r="QVA50" s="53"/>
      <c r="QVB50" s="53"/>
      <c r="QVC50" s="53"/>
      <c r="QVD50" s="53"/>
      <c r="QVE50" s="53"/>
      <c r="QVF50" s="53"/>
      <c r="QVG50" s="53"/>
      <c r="QVH50" s="53"/>
      <c r="QVI50" s="53"/>
      <c r="QVJ50" s="53"/>
      <c r="QVK50" s="53"/>
      <c r="QVL50" s="53"/>
      <c r="QVM50" s="53"/>
      <c r="QVN50" s="53"/>
      <c r="QVO50" s="53"/>
      <c r="QVP50" s="53"/>
      <c r="QVQ50" s="53"/>
      <c r="QVR50" s="53"/>
      <c r="QVS50" s="53"/>
      <c r="QVT50" s="53"/>
      <c r="QVU50" s="53"/>
      <c r="QVV50" s="53"/>
      <c r="QVW50" s="53"/>
      <c r="QVX50" s="53"/>
      <c r="QVY50" s="53"/>
      <c r="QVZ50" s="53"/>
      <c r="QWA50" s="53"/>
      <c r="QWB50" s="53"/>
      <c r="QWC50" s="53"/>
      <c r="QWD50" s="53"/>
      <c r="QWE50" s="53"/>
      <c r="QWF50" s="53"/>
      <c r="QWG50" s="53"/>
      <c r="QWH50" s="53"/>
      <c r="QWI50" s="53"/>
      <c r="QWJ50" s="53"/>
      <c r="QWK50" s="53"/>
      <c r="QWL50" s="53"/>
      <c r="QWM50" s="53"/>
      <c r="QWN50" s="53"/>
      <c r="QWO50" s="53"/>
      <c r="QWP50" s="53"/>
      <c r="QWQ50" s="53"/>
      <c r="QWR50" s="53"/>
      <c r="QWS50" s="53"/>
      <c r="QWT50" s="53"/>
      <c r="QWU50" s="53"/>
      <c r="QWV50" s="53"/>
      <c r="QWW50" s="53"/>
      <c r="QWX50" s="53"/>
      <c r="QWY50" s="53"/>
      <c r="QWZ50" s="53"/>
      <c r="QXA50" s="53"/>
      <c r="QXB50" s="53"/>
      <c r="QXC50" s="53"/>
      <c r="QXD50" s="53"/>
      <c r="QXE50" s="53"/>
      <c r="QXF50" s="53"/>
      <c r="QXG50" s="53"/>
      <c r="QXH50" s="53"/>
      <c r="QXI50" s="53"/>
      <c r="QXJ50" s="53"/>
      <c r="QXK50" s="53"/>
      <c r="QXL50" s="53"/>
      <c r="QXM50" s="53"/>
      <c r="QXN50" s="53"/>
      <c r="QXO50" s="53"/>
      <c r="QXP50" s="53"/>
      <c r="QXQ50" s="53"/>
      <c r="QXR50" s="53"/>
      <c r="QXS50" s="53"/>
      <c r="QXT50" s="53"/>
      <c r="QXU50" s="53"/>
      <c r="QXV50" s="53"/>
      <c r="QXW50" s="53"/>
      <c r="QXX50" s="53"/>
      <c r="QXY50" s="53"/>
      <c r="QXZ50" s="53"/>
      <c r="QYA50" s="53"/>
      <c r="QYB50" s="53"/>
      <c r="QYC50" s="53"/>
      <c r="QYD50" s="53"/>
      <c r="QYE50" s="53"/>
      <c r="QYF50" s="53"/>
      <c r="QYG50" s="53"/>
      <c r="QYH50" s="53"/>
      <c r="QYI50" s="53"/>
      <c r="QYJ50" s="53"/>
      <c r="QYK50" s="53"/>
      <c r="QYL50" s="53"/>
      <c r="QYM50" s="53"/>
      <c r="QYN50" s="53"/>
      <c r="QYO50" s="53"/>
      <c r="QYP50" s="53"/>
      <c r="QYQ50" s="53"/>
      <c r="QYR50" s="53"/>
      <c r="QYS50" s="53"/>
      <c r="QYT50" s="53"/>
      <c r="QYU50" s="53"/>
      <c r="QYV50" s="53"/>
      <c r="QYW50" s="53"/>
      <c r="QYX50" s="53"/>
      <c r="QYY50" s="53"/>
      <c r="QYZ50" s="53"/>
      <c r="QZA50" s="53"/>
      <c r="QZB50" s="53"/>
      <c r="QZC50" s="53"/>
      <c r="QZD50" s="53"/>
      <c r="QZE50" s="53"/>
      <c r="QZF50" s="53"/>
      <c r="QZG50" s="53"/>
      <c r="QZH50" s="53"/>
      <c r="QZI50" s="53"/>
      <c r="QZJ50" s="53"/>
      <c r="QZK50" s="53"/>
      <c r="QZL50" s="53"/>
      <c r="QZM50" s="53"/>
      <c r="QZN50" s="53"/>
      <c r="QZO50" s="53"/>
      <c r="QZP50" s="53"/>
      <c r="QZQ50" s="53"/>
      <c r="QZR50" s="53"/>
      <c r="QZS50" s="53"/>
      <c r="QZT50" s="53"/>
      <c r="QZU50" s="53"/>
      <c r="QZV50" s="53"/>
      <c r="QZW50" s="53"/>
      <c r="QZX50" s="53"/>
      <c r="QZY50" s="53"/>
      <c r="QZZ50" s="53"/>
      <c r="RAA50" s="53"/>
      <c r="RAB50" s="53"/>
      <c r="RAC50" s="53"/>
      <c r="RAD50" s="53"/>
      <c r="RAE50" s="53"/>
      <c r="RAF50" s="53"/>
      <c r="RAG50" s="53"/>
      <c r="RAH50" s="53"/>
      <c r="RAI50" s="53"/>
      <c r="RAJ50" s="53"/>
      <c r="RAK50" s="53"/>
      <c r="RAL50" s="53"/>
      <c r="RAM50" s="53"/>
      <c r="RAN50" s="53"/>
      <c r="RAO50" s="53"/>
      <c r="RAP50" s="53"/>
      <c r="RAQ50" s="53"/>
      <c r="RAR50" s="53"/>
      <c r="RAS50" s="53"/>
      <c r="RAT50" s="53"/>
      <c r="RAU50" s="53"/>
      <c r="RAV50" s="53"/>
      <c r="RAW50" s="53"/>
      <c r="RAX50" s="53"/>
      <c r="RAY50" s="53"/>
      <c r="RAZ50" s="53"/>
      <c r="RBA50" s="53"/>
      <c r="RBB50" s="53"/>
      <c r="RBC50" s="53"/>
      <c r="RBD50" s="53"/>
      <c r="RBE50" s="53"/>
      <c r="RBF50" s="53"/>
      <c r="RBG50" s="53"/>
      <c r="RBH50" s="53"/>
      <c r="RBI50" s="53"/>
      <c r="RBJ50" s="53"/>
      <c r="RBK50" s="53"/>
      <c r="RBL50" s="53"/>
      <c r="RBM50" s="53"/>
      <c r="RBN50" s="53"/>
      <c r="RBO50" s="53"/>
      <c r="RBP50" s="53"/>
      <c r="RBQ50" s="53"/>
      <c r="RBR50" s="53"/>
      <c r="RBS50" s="53"/>
      <c r="RBT50" s="53"/>
      <c r="RBU50" s="53"/>
      <c r="RBV50" s="53"/>
      <c r="RBW50" s="53"/>
      <c r="RBX50" s="53"/>
      <c r="RBY50" s="53"/>
      <c r="RBZ50" s="53"/>
      <c r="RCA50" s="53"/>
      <c r="RCB50" s="53"/>
      <c r="RCC50" s="53"/>
      <c r="RCD50" s="53"/>
      <c r="RCE50" s="53"/>
      <c r="RCF50" s="53"/>
      <c r="RCG50" s="53"/>
      <c r="RCH50" s="53"/>
      <c r="RCI50" s="53"/>
      <c r="RCJ50" s="53"/>
      <c r="RCK50" s="53"/>
      <c r="RCL50" s="53"/>
      <c r="RCM50" s="53"/>
      <c r="RCN50" s="53"/>
      <c r="RCO50" s="53"/>
      <c r="RCP50" s="53"/>
      <c r="RCQ50" s="53"/>
      <c r="RCR50" s="53"/>
      <c r="RCS50" s="53"/>
      <c r="RCT50" s="53"/>
      <c r="RCU50" s="53"/>
      <c r="RCV50" s="53"/>
      <c r="RCW50" s="53"/>
      <c r="RCX50" s="53"/>
      <c r="RCY50" s="53"/>
      <c r="RCZ50" s="53"/>
      <c r="RDA50" s="53"/>
      <c r="RDB50" s="53"/>
      <c r="RDC50" s="53"/>
      <c r="RDD50" s="53"/>
      <c r="RDE50" s="53"/>
      <c r="RDF50" s="53"/>
      <c r="RDG50" s="53"/>
      <c r="RDH50" s="53"/>
      <c r="RDI50" s="53"/>
      <c r="RDJ50" s="53"/>
      <c r="RDK50" s="53"/>
      <c r="RDL50" s="53"/>
      <c r="RDM50" s="53"/>
      <c r="RDN50" s="53"/>
      <c r="RDO50" s="53"/>
      <c r="RDP50" s="53"/>
      <c r="RDQ50" s="53"/>
      <c r="RDR50" s="53"/>
      <c r="RDS50" s="53"/>
      <c r="RDT50" s="53"/>
      <c r="RDU50" s="53"/>
      <c r="RDV50" s="53"/>
      <c r="RDW50" s="53"/>
      <c r="RDX50" s="53"/>
      <c r="RDY50" s="53"/>
      <c r="RDZ50" s="53"/>
      <c r="REA50" s="53"/>
      <c r="REB50" s="53"/>
      <c r="REC50" s="53"/>
      <c r="RED50" s="53"/>
      <c r="REE50" s="53"/>
      <c r="REF50" s="53"/>
      <c r="REG50" s="53"/>
      <c r="REH50" s="53"/>
      <c r="REI50" s="53"/>
      <c r="REJ50" s="53"/>
      <c r="REK50" s="53"/>
      <c r="REL50" s="53"/>
      <c r="REM50" s="53"/>
      <c r="REN50" s="53"/>
      <c r="REO50" s="53"/>
      <c r="REP50" s="53"/>
      <c r="REQ50" s="53"/>
      <c r="RER50" s="53"/>
      <c r="RES50" s="53"/>
      <c r="RET50" s="53"/>
      <c r="REU50" s="53"/>
      <c r="REV50" s="53"/>
      <c r="REW50" s="53"/>
      <c r="REX50" s="53"/>
      <c r="REY50" s="53"/>
      <c r="REZ50" s="53"/>
      <c r="RFA50" s="53"/>
      <c r="RFB50" s="53"/>
      <c r="RFC50" s="53"/>
      <c r="RFD50" s="53"/>
      <c r="RFE50" s="53"/>
      <c r="RFF50" s="53"/>
      <c r="RFG50" s="53"/>
      <c r="RFH50" s="53"/>
      <c r="RFI50" s="53"/>
      <c r="RFJ50" s="53"/>
      <c r="RFK50" s="53"/>
      <c r="RFL50" s="53"/>
      <c r="RFM50" s="53"/>
      <c r="RFN50" s="53"/>
      <c r="RFO50" s="53"/>
      <c r="RFP50" s="53"/>
      <c r="RFQ50" s="53"/>
      <c r="RFR50" s="53"/>
      <c r="RFS50" s="53"/>
      <c r="RFT50" s="53"/>
      <c r="RFU50" s="53"/>
      <c r="RFV50" s="53"/>
      <c r="RFW50" s="53"/>
      <c r="RFX50" s="53"/>
      <c r="RFY50" s="53"/>
      <c r="RFZ50" s="53"/>
      <c r="RGA50" s="53"/>
      <c r="RGB50" s="53"/>
      <c r="RGC50" s="53"/>
      <c r="RGD50" s="53"/>
      <c r="RGE50" s="53"/>
      <c r="RGF50" s="53"/>
      <c r="RGG50" s="53"/>
      <c r="RGH50" s="53"/>
      <c r="RGI50" s="53"/>
      <c r="RGJ50" s="53"/>
      <c r="RGK50" s="53"/>
      <c r="RGL50" s="53"/>
      <c r="RGM50" s="53"/>
      <c r="RGN50" s="53"/>
      <c r="RGO50" s="53"/>
      <c r="RGP50" s="53"/>
      <c r="RGQ50" s="53"/>
      <c r="RGR50" s="53"/>
      <c r="RGS50" s="53"/>
      <c r="RGT50" s="53"/>
      <c r="RGU50" s="53"/>
      <c r="RGV50" s="53"/>
      <c r="RGW50" s="53"/>
      <c r="RGX50" s="53"/>
      <c r="RGY50" s="53"/>
      <c r="RGZ50" s="53"/>
      <c r="RHA50" s="53"/>
      <c r="RHB50" s="53"/>
      <c r="RHC50" s="53"/>
      <c r="RHD50" s="53"/>
      <c r="RHE50" s="53"/>
      <c r="RHF50" s="53"/>
      <c r="RHG50" s="53"/>
      <c r="RHH50" s="53"/>
      <c r="RHI50" s="53"/>
      <c r="RHJ50" s="53"/>
      <c r="RHK50" s="53"/>
      <c r="RHL50" s="53"/>
      <c r="RHM50" s="53"/>
      <c r="RHN50" s="53"/>
      <c r="RHO50" s="53"/>
      <c r="RHP50" s="53"/>
      <c r="RHQ50" s="53"/>
      <c r="RHR50" s="53"/>
      <c r="RHS50" s="53"/>
      <c r="RHT50" s="53"/>
      <c r="RHU50" s="53"/>
      <c r="RHV50" s="53"/>
      <c r="RHW50" s="53"/>
      <c r="RHX50" s="53"/>
      <c r="RHY50" s="53"/>
      <c r="RHZ50" s="53"/>
      <c r="RIA50" s="53"/>
      <c r="RIB50" s="53"/>
      <c r="RIC50" s="53"/>
      <c r="RID50" s="53"/>
      <c r="RIE50" s="53"/>
      <c r="RIF50" s="53"/>
      <c r="RIG50" s="53"/>
      <c r="RIH50" s="53"/>
      <c r="RII50" s="53"/>
      <c r="RIJ50" s="53"/>
      <c r="RIK50" s="53"/>
      <c r="RIL50" s="53"/>
      <c r="RIM50" s="53"/>
      <c r="RIN50" s="53"/>
      <c r="RIO50" s="53"/>
      <c r="RIP50" s="53"/>
      <c r="RIQ50" s="53"/>
      <c r="RIR50" s="53"/>
      <c r="RIS50" s="53"/>
      <c r="RIT50" s="53"/>
      <c r="RIU50" s="53"/>
      <c r="RIV50" s="53"/>
      <c r="RIW50" s="53"/>
      <c r="RIX50" s="53"/>
      <c r="RIY50" s="53"/>
      <c r="RIZ50" s="53"/>
      <c r="RJA50" s="53"/>
      <c r="RJB50" s="53"/>
      <c r="RJC50" s="53"/>
      <c r="RJD50" s="53"/>
      <c r="RJE50" s="53"/>
      <c r="RJF50" s="53"/>
      <c r="RJG50" s="53"/>
      <c r="RJH50" s="53"/>
      <c r="RJI50" s="53"/>
      <c r="RJJ50" s="53"/>
      <c r="RJK50" s="53"/>
      <c r="RJL50" s="53"/>
      <c r="RJM50" s="53"/>
      <c r="RJN50" s="53"/>
      <c r="RJO50" s="53"/>
      <c r="RJP50" s="53"/>
      <c r="RJQ50" s="53"/>
      <c r="RJR50" s="53"/>
      <c r="RJS50" s="53"/>
      <c r="RJT50" s="53"/>
      <c r="RJU50" s="53"/>
      <c r="RJV50" s="53"/>
      <c r="RJW50" s="53"/>
      <c r="RJX50" s="53"/>
      <c r="RJY50" s="53"/>
      <c r="RJZ50" s="53"/>
      <c r="RKA50" s="53"/>
      <c r="RKB50" s="53"/>
      <c r="RKC50" s="53"/>
      <c r="RKD50" s="53"/>
      <c r="RKE50" s="53"/>
      <c r="RKF50" s="53"/>
      <c r="RKG50" s="53"/>
      <c r="RKH50" s="53"/>
      <c r="RKI50" s="53"/>
      <c r="RKJ50" s="53"/>
      <c r="RKK50" s="53"/>
      <c r="RKL50" s="53"/>
      <c r="RKM50" s="53"/>
      <c r="RKN50" s="53"/>
      <c r="RKO50" s="53"/>
      <c r="RKP50" s="53"/>
      <c r="RKQ50" s="53"/>
      <c r="RKR50" s="53"/>
      <c r="RKS50" s="53"/>
      <c r="RKT50" s="53"/>
      <c r="RKU50" s="53"/>
      <c r="RKV50" s="53"/>
      <c r="RKW50" s="53"/>
      <c r="RKX50" s="53"/>
      <c r="RKY50" s="53"/>
      <c r="RKZ50" s="53"/>
      <c r="RLA50" s="53"/>
      <c r="RLB50" s="53"/>
      <c r="RLC50" s="53"/>
      <c r="RLD50" s="53"/>
      <c r="RLE50" s="53"/>
      <c r="RLF50" s="53"/>
      <c r="RLG50" s="53"/>
      <c r="RLH50" s="53"/>
      <c r="RLI50" s="53"/>
      <c r="RLJ50" s="53"/>
      <c r="RLK50" s="53"/>
      <c r="RLL50" s="53"/>
      <c r="RLM50" s="53"/>
      <c r="RLN50" s="53"/>
      <c r="RLO50" s="53"/>
      <c r="RLP50" s="53"/>
      <c r="RLQ50" s="53"/>
      <c r="RLR50" s="53"/>
      <c r="RLS50" s="53"/>
      <c r="RLT50" s="53"/>
      <c r="RLU50" s="53"/>
      <c r="RLV50" s="53"/>
      <c r="RLW50" s="53"/>
      <c r="RLX50" s="53"/>
      <c r="RLY50" s="53"/>
      <c r="RLZ50" s="53"/>
      <c r="RMA50" s="53"/>
      <c r="RMB50" s="53"/>
      <c r="RMC50" s="53"/>
      <c r="RMD50" s="53"/>
      <c r="RME50" s="53"/>
      <c r="RMF50" s="53"/>
      <c r="RMG50" s="53"/>
      <c r="RMH50" s="53"/>
      <c r="RMI50" s="53"/>
      <c r="RMJ50" s="53"/>
      <c r="RMK50" s="53"/>
      <c r="RML50" s="53"/>
      <c r="RMM50" s="53"/>
      <c r="RMN50" s="53"/>
      <c r="RMO50" s="53"/>
      <c r="RMP50" s="53"/>
      <c r="RMQ50" s="53"/>
      <c r="RMR50" s="53"/>
      <c r="RMS50" s="53"/>
      <c r="RMT50" s="53"/>
      <c r="RMU50" s="53"/>
      <c r="RMV50" s="53"/>
      <c r="RMW50" s="53"/>
      <c r="RMX50" s="53"/>
      <c r="RMY50" s="53"/>
      <c r="RMZ50" s="53"/>
      <c r="RNA50" s="53"/>
      <c r="RNB50" s="53"/>
      <c r="RNC50" s="53"/>
      <c r="RND50" s="53"/>
      <c r="RNE50" s="53"/>
      <c r="RNF50" s="53"/>
      <c r="RNG50" s="53"/>
      <c r="RNH50" s="53"/>
      <c r="RNI50" s="53"/>
      <c r="RNJ50" s="53"/>
      <c r="RNK50" s="53"/>
      <c r="RNL50" s="53"/>
      <c r="RNM50" s="53"/>
      <c r="RNN50" s="53"/>
      <c r="RNO50" s="53"/>
      <c r="RNP50" s="53"/>
      <c r="RNQ50" s="53"/>
      <c r="RNR50" s="53"/>
      <c r="RNS50" s="53"/>
      <c r="RNT50" s="53"/>
      <c r="RNU50" s="53"/>
      <c r="RNV50" s="53"/>
      <c r="RNW50" s="53"/>
      <c r="RNX50" s="53"/>
      <c r="RNY50" s="53"/>
      <c r="RNZ50" s="53"/>
      <c r="ROA50" s="53"/>
      <c r="ROB50" s="53"/>
      <c r="ROC50" s="53"/>
      <c r="ROD50" s="53"/>
      <c r="ROE50" s="53"/>
      <c r="ROF50" s="53"/>
      <c r="ROG50" s="53"/>
      <c r="ROH50" s="53"/>
      <c r="ROI50" s="53"/>
      <c r="ROJ50" s="53"/>
      <c r="ROK50" s="53"/>
      <c r="ROL50" s="53"/>
      <c r="ROM50" s="53"/>
      <c r="RON50" s="53"/>
      <c r="ROO50" s="53"/>
      <c r="ROP50" s="53"/>
      <c r="ROQ50" s="53"/>
      <c r="ROR50" s="53"/>
      <c r="ROS50" s="53"/>
      <c r="ROT50" s="53"/>
      <c r="ROU50" s="53"/>
      <c r="ROV50" s="53"/>
      <c r="ROW50" s="53"/>
      <c r="ROX50" s="53"/>
      <c r="ROY50" s="53"/>
      <c r="ROZ50" s="53"/>
      <c r="RPA50" s="53"/>
      <c r="RPB50" s="53"/>
      <c r="RPC50" s="53"/>
      <c r="RPD50" s="53"/>
      <c r="RPE50" s="53"/>
      <c r="RPF50" s="53"/>
      <c r="RPG50" s="53"/>
      <c r="RPH50" s="53"/>
      <c r="RPI50" s="53"/>
      <c r="RPJ50" s="53"/>
      <c r="RPK50" s="53"/>
      <c r="RPL50" s="53"/>
      <c r="RPM50" s="53"/>
      <c r="RPN50" s="53"/>
      <c r="RPO50" s="53"/>
      <c r="RPP50" s="53"/>
      <c r="RPQ50" s="53"/>
      <c r="RPR50" s="53"/>
      <c r="RPS50" s="53"/>
      <c r="RPT50" s="53"/>
      <c r="RPU50" s="53"/>
      <c r="RPV50" s="53"/>
      <c r="RPW50" s="53"/>
      <c r="RPX50" s="53"/>
      <c r="RPY50" s="53"/>
      <c r="RPZ50" s="53"/>
      <c r="RQA50" s="53"/>
      <c r="RQB50" s="53"/>
      <c r="RQC50" s="53"/>
      <c r="RQD50" s="53"/>
      <c r="RQE50" s="53"/>
      <c r="RQF50" s="53"/>
      <c r="RQG50" s="53"/>
      <c r="RQH50" s="53"/>
      <c r="RQI50" s="53"/>
      <c r="RQJ50" s="53"/>
      <c r="RQK50" s="53"/>
      <c r="RQL50" s="53"/>
      <c r="RQM50" s="53"/>
      <c r="RQN50" s="53"/>
      <c r="RQO50" s="53"/>
      <c r="RQP50" s="53"/>
      <c r="RQQ50" s="53"/>
      <c r="RQR50" s="53"/>
      <c r="RQS50" s="53"/>
      <c r="RQT50" s="53"/>
      <c r="RQU50" s="53"/>
      <c r="RQV50" s="53"/>
      <c r="RQW50" s="53"/>
      <c r="RQX50" s="53"/>
      <c r="RQY50" s="53"/>
      <c r="RQZ50" s="53"/>
      <c r="RRA50" s="53"/>
      <c r="RRB50" s="53"/>
      <c r="RRC50" s="53"/>
      <c r="RRD50" s="53"/>
      <c r="RRE50" s="53"/>
      <c r="RRF50" s="53"/>
      <c r="RRG50" s="53"/>
      <c r="RRH50" s="53"/>
      <c r="RRI50" s="53"/>
      <c r="RRJ50" s="53"/>
      <c r="RRK50" s="53"/>
      <c r="RRL50" s="53"/>
      <c r="RRM50" s="53"/>
      <c r="RRN50" s="53"/>
      <c r="RRO50" s="53"/>
      <c r="RRP50" s="53"/>
      <c r="RRQ50" s="53"/>
      <c r="RRR50" s="53"/>
      <c r="RRS50" s="53"/>
      <c r="RRT50" s="53"/>
      <c r="RRU50" s="53"/>
      <c r="RRV50" s="53"/>
      <c r="RRW50" s="53"/>
      <c r="RRX50" s="53"/>
      <c r="RRY50" s="53"/>
      <c r="RRZ50" s="53"/>
      <c r="RSA50" s="53"/>
      <c r="RSB50" s="53"/>
      <c r="RSC50" s="53"/>
      <c r="RSD50" s="53"/>
      <c r="RSE50" s="53"/>
      <c r="RSF50" s="53"/>
      <c r="RSG50" s="53"/>
      <c r="RSH50" s="53"/>
      <c r="RSI50" s="53"/>
      <c r="RSJ50" s="53"/>
      <c r="RSK50" s="53"/>
      <c r="RSL50" s="53"/>
      <c r="RSM50" s="53"/>
      <c r="RSN50" s="53"/>
      <c r="RSO50" s="53"/>
      <c r="RSP50" s="53"/>
      <c r="RSQ50" s="53"/>
      <c r="RSR50" s="53"/>
      <c r="RSS50" s="53"/>
      <c r="RST50" s="53"/>
      <c r="RSU50" s="53"/>
      <c r="RSV50" s="53"/>
      <c r="RSW50" s="53"/>
      <c r="RSX50" s="53"/>
      <c r="RSY50" s="53"/>
      <c r="RSZ50" s="53"/>
      <c r="RTA50" s="53"/>
      <c r="RTB50" s="53"/>
      <c r="RTC50" s="53"/>
      <c r="RTD50" s="53"/>
      <c r="RTE50" s="53"/>
      <c r="RTF50" s="53"/>
      <c r="RTG50" s="53"/>
      <c r="RTH50" s="53"/>
      <c r="RTI50" s="53"/>
      <c r="RTJ50" s="53"/>
      <c r="RTK50" s="53"/>
      <c r="RTL50" s="53"/>
      <c r="RTM50" s="53"/>
      <c r="RTN50" s="53"/>
      <c r="RTO50" s="53"/>
      <c r="RTP50" s="53"/>
      <c r="RTQ50" s="53"/>
      <c r="RTR50" s="53"/>
      <c r="RTS50" s="53"/>
      <c r="RTT50" s="53"/>
      <c r="RTU50" s="53"/>
      <c r="RTV50" s="53"/>
      <c r="RTW50" s="53"/>
      <c r="RTX50" s="53"/>
      <c r="RTY50" s="53"/>
      <c r="RTZ50" s="53"/>
      <c r="RUA50" s="53"/>
      <c r="RUB50" s="53"/>
      <c r="RUC50" s="53"/>
      <c r="RUD50" s="53"/>
      <c r="RUE50" s="53"/>
      <c r="RUF50" s="53"/>
      <c r="RUG50" s="53"/>
      <c r="RUH50" s="53"/>
      <c r="RUI50" s="53"/>
      <c r="RUJ50" s="53"/>
      <c r="RUK50" s="53"/>
      <c r="RUL50" s="53"/>
      <c r="RUM50" s="53"/>
      <c r="RUN50" s="53"/>
      <c r="RUO50" s="53"/>
      <c r="RUP50" s="53"/>
      <c r="RUQ50" s="53"/>
      <c r="RUR50" s="53"/>
      <c r="RUS50" s="53"/>
      <c r="RUT50" s="53"/>
      <c r="RUU50" s="53"/>
      <c r="RUV50" s="53"/>
      <c r="RUW50" s="53"/>
      <c r="RUX50" s="53"/>
      <c r="RUY50" s="53"/>
      <c r="RUZ50" s="53"/>
      <c r="RVA50" s="53"/>
      <c r="RVB50" s="53"/>
      <c r="RVC50" s="53"/>
      <c r="RVD50" s="53"/>
      <c r="RVE50" s="53"/>
      <c r="RVF50" s="53"/>
      <c r="RVG50" s="53"/>
      <c r="RVH50" s="53"/>
      <c r="RVI50" s="53"/>
      <c r="RVJ50" s="53"/>
      <c r="RVK50" s="53"/>
      <c r="RVL50" s="53"/>
      <c r="RVM50" s="53"/>
      <c r="RVN50" s="53"/>
      <c r="RVO50" s="53"/>
      <c r="RVP50" s="53"/>
      <c r="RVQ50" s="53"/>
      <c r="RVR50" s="53"/>
      <c r="RVS50" s="53"/>
      <c r="RVT50" s="53"/>
      <c r="RVU50" s="53"/>
      <c r="RVV50" s="53"/>
      <c r="RVW50" s="53"/>
      <c r="RVX50" s="53"/>
      <c r="RVY50" s="53"/>
      <c r="RVZ50" s="53"/>
      <c r="RWA50" s="53"/>
      <c r="RWB50" s="53"/>
      <c r="RWC50" s="53"/>
      <c r="RWD50" s="53"/>
      <c r="RWE50" s="53"/>
      <c r="RWF50" s="53"/>
      <c r="RWG50" s="53"/>
      <c r="RWH50" s="53"/>
      <c r="RWI50" s="53"/>
      <c r="RWJ50" s="53"/>
      <c r="RWK50" s="53"/>
      <c r="RWL50" s="53"/>
      <c r="RWM50" s="53"/>
      <c r="RWN50" s="53"/>
      <c r="RWO50" s="53"/>
      <c r="RWP50" s="53"/>
      <c r="RWQ50" s="53"/>
      <c r="RWR50" s="53"/>
      <c r="RWS50" s="53"/>
      <c r="RWT50" s="53"/>
      <c r="RWU50" s="53"/>
      <c r="RWV50" s="53"/>
      <c r="RWW50" s="53"/>
      <c r="RWX50" s="53"/>
      <c r="RWY50" s="53"/>
      <c r="RWZ50" s="53"/>
      <c r="RXA50" s="53"/>
      <c r="RXB50" s="53"/>
      <c r="RXC50" s="53"/>
      <c r="RXD50" s="53"/>
      <c r="RXE50" s="53"/>
      <c r="RXF50" s="53"/>
      <c r="RXG50" s="53"/>
      <c r="RXH50" s="53"/>
      <c r="RXI50" s="53"/>
      <c r="RXJ50" s="53"/>
      <c r="RXK50" s="53"/>
      <c r="RXL50" s="53"/>
      <c r="RXM50" s="53"/>
      <c r="RXN50" s="53"/>
      <c r="RXO50" s="53"/>
      <c r="RXP50" s="53"/>
      <c r="RXQ50" s="53"/>
      <c r="RXR50" s="53"/>
      <c r="RXS50" s="53"/>
      <c r="RXT50" s="53"/>
      <c r="RXU50" s="53"/>
      <c r="RXV50" s="53"/>
      <c r="RXW50" s="53"/>
      <c r="RXX50" s="53"/>
      <c r="RXY50" s="53"/>
      <c r="RXZ50" s="53"/>
      <c r="RYA50" s="53"/>
      <c r="RYB50" s="53"/>
      <c r="RYC50" s="53"/>
      <c r="RYD50" s="53"/>
      <c r="RYE50" s="53"/>
      <c r="RYF50" s="53"/>
      <c r="RYG50" s="53"/>
      <c r="RYH50" s="53"/>
      <c r="RYI50" s="53"/>
      <c r="RYJ50" s="53"/>
      <c r="RYK50" s="53"/>
      <c r="RYL50" s="53"/>
      <c r="RYM50" s="53"/>
      <c r="RYN50" s="53"/>
      <c r="RYO50" s="53"/>
      <c r="RYP50" s="53"/>
      <c r="RYQ50" s="53"/>
      <c r="RYR50" s="53"/>
      <c r="RYS50" s="53"/>
      <c r="RYT50" s="53"/>
      <c r="RYU50" s="53"/>
      <c r="RYV50" s="53"/>
      <c r="RYW50" s="53"/>
      <c r="RYX50" s="53"/>
      <c r="RYY50" s="53"/>
      <c r="RYZ50" s="53"/>
      <c r="RZA50" s="53"/>
      <c r="RZB50" s="53"/>
      <c r="RZC50" s="53"/>
      <c r="RZD50" s="53"/>
      <c r="RZE50" s="53"/>
      <c r="RZF50" s="53"/>
      <c r="RZG50" s="53"/>
      <c r="RZH50" s="53"/>
      <c r="RZI50" s="53"/>
      <c r="RZJ50" s="53"/>
      <c r="RZK50" s="53"/>
      <c r="RZL50" s="53"/>
      <c r="RZM50" s="53"/>
      <c r="RZN50" s="53"/>
      <c r="RZO50" s="53"/>
      <c r="RZP50" s="53"/>
      <c r="RZQ50" s="53"/>
      <c r="RZR50" s="53"/>
      <c r="RZS50" s="53"/>
      <c r="RZT50" s="53"/>
      <c r="RZU50" s="53"/>
      <c r="RZV50" s="53"/>
      <c r="RZW50" s="53"/>
      <c r="RZX50" s="53"/>
      <c r="RZY50" s="53"/>
      <c r="RZZ50" s="53"/>
      <c r="SAA50" s="53"/>
      <c r="SAB50" s="53"/>
      <c r="SAC50" s="53"/>
      <c r="SAD50" s="53"/>
      <c r="SAE50" s="53"/>
      <c r="SAF50" s="53"/>
      <c r="SAG50" s="53"/>
      <c r="SAH50" s="53"/>
      <c r="SAI50" s="53"/>
      <c r="SAJ50" s="53"/>
      <c r="SAK50" s="53"/>
      <c r="SAL50" s="53"/>
      <c r="SAM50" s="53"/>
      <c r="SAN50" s="53"/>
      <c r="SAO50" s="53"/>
      <c r="SAP50" s="53"/>
      <c r="SAQ50" s="53"/>
      <c r="SAR50" s="53"/>
      <c r="SAS50" s="53"/>
      <c r="SAT50" s="53"/>
      <c r="SAU50" s="53"/>
      <c r="SAV50" s="53"/>
      <c r="SAW50" s="53"/>
      <c r="SAX50" s="53"/>
      <c r="SAY50" s="53"/>
      <c r="SAZ50" s="53"/>
      <c r="SBA50" s="53"/>
      <c r="SBB50" s="53"/>
      <c r="SBC50" s="53"/>
      <c r="SBD50" s="53"/>
      <c r="SBE50" s="53"/>
      <c r="SBF50" s="53"/>
      <c r="SBG50" s="53"/>
      <c r="SBH50" s="53"/>
      <c r="SBI50" s="53"/>
      <c r="SBJ50" s="53"/>
      <c r="SBK50" s="53"/>
      <c r="SBL50" s="53"/>
      <c r="SBM50" s="53"/>
      <c r="SBN50" s="53"/>
      <c r="SBO50" s="53"/>
      <c r="SBP50" s="53"/>
      <c r="SBQ50" s="53"/>
      <c r="SBR50" s="53"/>
      <c r="SBS50" s="53"/>
      <c r="SBT50" s="53"/>
      <c r="SBU50" s="53"/>
      <c r="SBV50" s="53"/>
      <c r="SBW50" s="53"/>
      <c r="SBX50" s="53"/>
      <c r="SBY50" s="53"/>
      <c r="SBZ50" s="53"/>
      <c r="SCA50" s="53"/>
      <c r="SCB50" s="53"/>
      <c r="SCC50" s="53"/>
      <c r="SCD50" s="53"/>
      <c r="SCE50" s="53"/>
      <c r="SCF50" s="53"/>
      <c r="SCG50" s="53"/>
      <c r="SCH50" s="53"/>
      <c r="SCI50" s="53"/>
      <c r="SCJ50" s="53"/>
      <c r="SCK50" s="53"/>
      <c r="SCL50" s="53"/>
      <c r="SCM50" s="53"/>
      <c r="SCN50" s="53"/>
      <c r="SCO50" s="53"/>
      <c r="SCP50" s="53"/>
      <c r="SCQ50" s="53"/>
      <c r="SCR50" s="53"/>
      <c r="SCS50" s="53"/>
      <c r="SCT50" s="53"/>
      <c r="SCU50" s="53"/>
      <c r="SCV50" s="53"/>
      <c r="SCW50" s="53"/>
      <c r="SCX50" s="53"/>
      <c r="SCY50" s="53"/>
      <c r="SCZ50" s="53"/>
      <c r="SDA50" s="53"/>
      <c r="SDB50" s="53"/>
      <c r="SDC50" s="53"/>
      <c r="SDD50" s="53"/>
      <c r="SDE50" s="53"/>
      <c r="SDF50" s="53"/>
      <c r="SDG50" s="53"/>
      <c r="SDH50" s="53"/>
      <c r="SDI50" s="53"/>
      <c r="SDJ50" s="53"/>
      <c r="SDK50" s="53"/>
      <c r="SDL50" s="53"/>
      <c r="SDM50" s="53"/>
      <c r="SDN50" s="53"/>
      <c r="SDO50" s="53"/>
      <c r="SDP50" s="53"/>
      <c r="SDQ50" s="53"/>
      <c r="SDR50" s="53"/>
      <c r="SDS50" s="53"/>
      <c r="SDT50" s="53"/>
      <c r="SDU50" s="53"/>
      <c r="SDV50" s="53"/>
      <c r="SDW50" s="53"/>
      <c r="SDX50" s="53"/>
      <c r="SDY50" s="53"/>
      <c r="SDZ50" s="53"/>
      <c r="SEA50" s="53"/>
      <c r="SEB50" s="53"/>
      <c r="SEC50" s="53"/>
      <c r="SED50" s="53"/>
      <c r="SEE50" s="53"/>
      <c r="SEF50" s="53"/>
      <c r="SEG50" s="53"/>
      <c r="SEH50" s="53"/>
      <c r="SEI50" s="53"/>
      <c r="SEJ50" s="53"/>
      <c r="SEK50" s="53"/>
      <c r="SEL50" s="53"/>
      <c r="SEM50" s="53"/>
      <c r="SEN50" s="53"/>
      <c r="SEO50" s="53"/>
      <c r="SEP50" s="53"/>
      <c r="SEQ50" s="53"/>
      <c r="SER50" s="53"/>
      <c r="SES50" s="53"/>
      <c r="SET50" s="53"/>
      <c r="SEU50" s="53"/>
      <c r="SEV50" s="53"/>
      <c r="SEW50" s="53"/>
      <c r="SEX50" s="53"/>
      <c r="SEY50" s="53"/>
      <c r="SEZ50" s="53"/>
      <c r="SFA50" s="53"/>
      <c r="SFB50" s="53"/>
      <c r="SFC50" s="53"/>
      <c r="SFD50" s="53"/>
      <c r="SFE50" s="53"/>
      <c r="SFF50" s="53"/>
      <c r="SFG50" s="53"/>
      <c r="SFH50" s="53"/>
      <c r="SFI50" s="53"/>
      <c r="SFJ50" s="53"/>
      <c r="SFK50" s="53"/>
      <c r="SFL50" s="53"/>
      <c r="SFM50" s="53"/>
      <c r="SFN50" s="53"/>
      <c r="SFO50" s="53"/>
      <c r="SFP50" s="53"/>
      <c r="SFQ50" s="53"/>
      <c r="SFR50" s="53"/>
      <c r="SFS50" s="53"/>
      <c r="SFT50" s="53"/>
      <c r="SFU50" s="53"/>
      <c r="SFV50" s="53"/>
      <c r="SFW50" s="53"/>
      <c r="SFX50" s="53"/>
      <c r="SFY50" s="53"/>
      <c r="SFZ50" s="53"/>
      <c r="SGA50" s="53"/>
      <c r="SGB50" s="53"/>
      <c r="SGC50" s="53"/>
      <c r="SGD50" s="53"/>
      <c r="SGE50" s="53"/>
      <c r="SGF50" s="53"/>
      <c r="SGG50" s="53"/>
      <c r="SGH50" s="53"/>
      <c r="SGI50" s="53"/>
      <c r="SGJ50" s="53"/>
      <c r="SGK50" s="53"/>
      <c r="SGL50" s="53"/>
      <c r="SGM50" s="53"/>
      <c r="SGN50" s="53"/>
      <c r="SGO50" s="53"/>
      <c r="SGP50" s="53"/>
      <c r="SGQ50" s="53"/>
      <c r="SGR50" s="53"/>
      <c r="SGS50" s="53"/>
      <c r="SGT50" s="53"/>
      <c r="SGU50" s="53"/>
      <c r="SGV50" s="53"/>
      <c r="SGW50" s="53"/>
      <c r="SGX50" s="53"/>
      <c r="SGY50" s="53"/>
      <c r="SGZ50" s="53"/>
      <c r="SHA50" s="53"/>
      <c r="SHB50" s="53"/>
      <c r="SHC50" s="53"/>
      <c r="SHD50" s="53"/>
      <c r="SHE50" s="53"/>
      <c r="SHF50" s="53"/>
      <c r="SHG50" s="53"/>
      <c r="SHH50" s="53"/>
      <c r="SHI50" s="53"/>
      <c r="SHJ50" s="53"/>
      <c r="SHK50" s="53"/>
      <c r="SHL50" s="53"/>
      <c r="SHM50" s="53"/>
      <c r="SHN50" s="53"/>
      <c r="SHO50" s="53"/>
      <c r="SHP50" s="53"/>
      <c r="SHQ50" s="53"/>
      <c r="SHR50" s="53"/>
      <c r="SHS50" s="53"/>
      <c r="SHT50" s="53"/>
      <c r="SHU50" s="53"/>
      <c r="SHV50" s="53"/>
      <c r="SHW50" s="53"/>
      <c r="SHX50" s="53"/>
      <c r="SHY50" s="53"/>
      <c r="SHZ50" s="53"/>
      <c r="SIA50" s="53"/>
      <c r="SIB50" s="53"/>
      <c r="SIC50" s="53"/>
      <c r="SID50" s="53"/>
      <c r="SIE50" s="53"/>
      <c r="SIF50" s="53"/>
      <c r="SIG50" s="53"/>
      <c r="SIH50" s="53"/>
      <c r="SII50" s="53"/>
      <c r="SIJ50" s="53"/>
      <c r="SIK50" s="53"/>
      <c r="SIL50" s="53"/>
      <c r="SIM50" s="53"/>
      <c r="SIN50" s="53"/>
      <c r="SIO50" s="53"/>
      <c r="SIP50" s="53"/>
      <c r="SIQ50" s="53"/>
      <c r="SIR50" s="53"/>
      <c r="SIS50" s="53"/>
      <c r="SIT50" s="53"/>
      <c r="SIU50" s="53"/>
      <c r="SIV50" s="53"/>
      <c r="SIW50" s="53"/>
      <c r="SIX50" s="53"/>
      <c r="SIY50" s="53"/>
      <c r="SIZ50" s="53"/>
      <c r="SJA50" s="53"/>
      <c r="SJB50" s="53"/>
      <c r="SJC50" s="53"/>
      <c r="SJD50" s="53"/>
      <c r="SJE50" s="53"/>
      <c r="SJF50" s="53"/>
      <c r="SJG50" s="53"/>
      <c r="SJH50" s="53"/>
      <c r="SJI50" s="53"/>
      <c r="SJJ50" s="53"/>
      <c r="SJK50" s="53"/>
      <c r="SJL50" s="53"/>
      <c r="SJM50" s="53"/>
      <c r="SJN50" s="53"/>
      <c r="SJO50" s="53"/>
      <c r="SJP50" s="53"/>
      <c r="SJQ50" s="53"/>
      <c r="SJR50" s="53"/>
      <c r="SJS50" s="53"/>
      <c r="SJT50" s="53"/>
      <c r="SJU50" s="53"/>
      <c r="SJV50" s="53"/>
      <c r="SJW50" s="53"/>
      <c r="SJX50" s="53"/>
      <c r="SJY50" s="53"/>
      <c r="SJZ50" s="53"/>
      <c r="SKA50" s="53"/>
      <c r="SKB50" s="53"/>
      <c r="SKC50" s="53"/>
      <c r="SKD50" s="53"/>
      <c r="SKE50" s="53"/>
      <c r="SKF50" s="53"/>
      <c r="SKG50" s="53"/>
      <c r="SKH50" s="53"/>
      <c r="SKI50" s="53"/>
      <c r="SKJ50" s="53"/>
      <c r="SKK50" s="53"/>
      <c r="SKL50" s="53"/>
      <c r="SKM50" s="53"/>
      <c r="SKN50" s="53"/>
      <c r="SKO50" s="53"/>
      <c r="SKP50" s="53"/>
      <c r="SKQ50" s="53"/>
      <c r="SKR50" s="53"/>
      <c r="SKS50" s="53"/>
      <c r="SKT50" s="53"/>
      <c r="SKU50" s="53"/>
      <c r="SKV50" s="53"/>
      <c r="SKW50" s="53"/>
      <c r="SKX50" s="53"/>
      <c r="SKY50" s="53"/>
      <c r="SKZ50" s="53"/>
      <c r="SLA50" s="53"/>
      <c r="SLB50" s="53"/>
      <c r="SLC50" s="53"/>
      <c r="SLD50" s="53"/>
      <c r="SLE50" s="53"/>
      <c r="SLF50" s="53"/>
      <c r="SLG50" s="53"/>
      <c r="SLH50" s="53"/>
      <c r="SLI50" s="53"/>
      <c r="SLJ50" s="53"/>
      <c r="SLK50" s="53"/>
      <c r="SLL50" s="53"/>
      <c r="SLM50" s="53"/>
      <c r="SLN50" s="53"/>
      <c r="SLO50" s="53"/>
      <c r="SLP50" s="53"/>
      <c r="SLQ50" s="53"/>
      <c r="SLR50" s="53"/>
      <c r="SLS50" s="53"/>
      <c r="SLT50" s="53"/>
      <c r="SLU50" s="53"/>
      <c r="SLV50" s="53"/>
      <c r="SLW50" s="53"/>
      <c r="SLX50" s="53"/>
      <c r="SLY50" s="53"/>
      <c r="SLZ50" s="53"/>
      <c r="SMA50" s="53"/>
      <c r="SMB50" s="53"/>
      <c r="SMC50" s="53"/>
      <c r="SMD50" s="53"/>
      <c r="SME50" s="53"/>
      <c r="SMF50" s="53"/>
      <c r="SMG50" s="53"/>
      <c r="SMH50" s="53"/>
      <c r="SMI50" s="53"/>
      <c r="SMJ50" s="53"/>
      <c r="SMK50" s="53"/>
      <c r="SML50" s="53"/>
      <c r="SMM50" s="53"/>
      <c r="SMN50" s="53"/>
      <c r="SMO50" s="53"/>
      <c r="SMP50" s="53"/>
      <c r="SMQ50" s="53"/>
      <c r="SMR50" s="53"/>
      <c r="SMS50" s="53"/>
      <c r="SMT50" s="53"/>
      <c r="SMU50" s="53"/>
      <c r="SMV50" s="53"/>
      <c r="SMW50" s="53"/>
      <c r="SMX50" s="53"/>
      <c r="SMY50" s="53"/>
      <c r="SMZ50" s="53"/>
      <c r="SNA50" s="53"/>
      <c r="SNB50" s="53"/>
      <c r="SNC50" s="53"/>
      <c r="SND50" s="53"/>
      <c r="SNE50" s="53"/>
      <c r="SNF50" s="53"/>
      <c r="SNG50" s="53"/>
      <c r="SNH50" s="53"/>
      <c r="SNI50" s="53"/>
      <c r="SNJ50" s="53"/>
      <c r="SNK50" s="53"/>
      <c r="SNL50" s="53"/>
      <c r="SNM50" s="53"/>
      <c r="SNN50" s="53"/>
      <c r="SNO50" s="53"/>
      <c r="SNP50" s="53"/>
      <c r="SNQ50" s="53"/>
      <c r="SNR50" s="53"/>
      <c r="SNS50" s="53"/>
      <c r="SNT50" s="53"/>
      <c r="SNU50" s="53"/>
      <c r="SNV50" s="53"/>
      <c r="SNW50" s="53"/>
      <c r="SNX50" s="53"/>
      <c r="SNY50" s="53"/>
      <c r="SNZ50" s="53"/>
      <c r="SOA50" s="53"/>
      <c r="SOB50" s="53"/>
      <c r="SOC50" s="53"/>
      <c r="SOD50" s="53"/>
      <c r="SOE50" s="53"/>
      <c r="SOF50" s="53"/>
      <c r="SOG50" s="53"/>
      <c r="SOH50" s="53"/>
      <c r="SOI50" s="53"/>
      <c r="SOJ50" s="53"/>
      <c r="SOK50" s="53"/>
      <c r="SOL50" s="53"/>
      <c r="SOM50" s="53"/>
      <c r="SON50" s="53"/>
      <c r="SOO50" s="53"/>
      <c r="SOP50" s="53"/>
      <c r="SOQ50" s="53"/>
      <c r="SOR50" s="53"/>
      <c r="SOS50" s="53"/>
      <c r="SOT50" s="53"/>
      <c r="SOU50" s="53"/>
      <c r="SOV50" s="53"/>
      <c r="SOW50" s="53"/>
      <c r="SOX50" s="53"/>
      <c r="SOY50" s="53"/>
      <c r="SOZ50" s="53"/>
      <c r="SPA50" s="53"/>
      <c r="SPB50" s="53"/>
      <c r="SPC50" s="53"/>
      <c r="SPD50" s="53"/>
      <c r="SPE50" s="53"/>
      <c r="SPF50" s="53"/>
      <c r="SPG50" s="53"/>
      <c r="SPH50" s="53"/>
      <c r="SPI50" s="53"/>
      <c r="SPJ50" s="53"/>
      <c r="SPK50" s="53"/>
      <c r="SPL50" s="53"/>
      <c r="SPM50" s="53"/>
      <c r="SPN50" s="53"/>
      <c r="SPO50" s="53"/>
      <c r="SPP50" s="53"/>
      <c r="SPQ50" s="53"/>
      <c r="SPR50" s="53"/>
      <c r="SPS50" s="53"/>
      <c r="SPT50" s="53"/>
      <c r="SPU50" s="53"/>
      <c r="SPV50" s="53"/>
      <c r="SPW50" s="53"/>
      <c r="SPX50" s="53"/>
      <c r="SPY50" s="53"/>
      <c r="SPZ50" s="53"/>
      <c r="SQA50" s="53"/>
      <c r="SQB50" s="53"/>
      <c r="SQC50" s="53"/>
      <c r="SQD50" s="53"/>
      <c r="SQE50" s="53"/>
      <c r="SQF50" s="53"/>
      <c r="SQG50" s="53"/>
      <c r="SQH50" s="53"/>
      <c r="SQI50" s="53"/>
      <c r="SQJ50" s="53"/>
      <c r="SQK50" s="53"/>
      <c r="SQL50" s="53"/>
      <c r="SQM50" s="53"/>
      <c r="SQN50" s="53"/>
      <c r="SQO50" s="53"/>
      <c r="SQP50" s="53"/>
      <c r="SQQ50" s="53"/>
      <c r="SQR50" s="53"/>
      <c r="SQS50" s="53"/>
      <c r="SQT50" s="53"/>
      <c r="SQU50" s="53"/>
      <c r="SQV50" s="53"/>
      <c r="SQW50" s="53"/>
      <c r="SQX50" s="53"/>
      <c r="SQY50" s="53"/>
      <c r="SQZ50" s="53"/>
      <c r="SRA50" s="53"/>
      <c r="SRB50" s="53"/>
      <c r="SRC50" s="53"/>
      <c r="SRD50" s="53"/>
      <c r="SRE50" s="53"/>
      <c r="SRF50" s="53"/>
      <c r="SRG50" s="53"/>
      <c r="SRH50" s="53"/>
      <c r="SRI50" s="53"/>
      <c r="SRJ50" s="53"/>
      <c r="SRK50" s="53"/>
      <c r="SRL50" s="53"/>
      <c r="SRM50" s="53"/>
      <c r="SRN50" s="53"/>
      <c r="SRO50" s="53"/>
      <c r="SRP50" s="53"/>
      <c r="SRQ50" s="53"/>
      <c r="SRR50" s="53"/>
      <c r="SRS50" s="53"/>
      <c r="SRT50" s="53"/>
      <c r="SRU50" s="53"/>
      <c r="SRV50" s="53"/>
      <c r="SRW50" s="53"/>
      <c r="SRX50" s="53"/>
      <c r="SRY50" s="53"/>
      <c r="SRZ50" s="53"/>
      <c r="SSA50" s="53"/>
      <c r="SSB50" s="53"/>
      <c r="SSC50" s="53"/>
      <c r="SSD50" s="53"/>
      <c r="SSE50" s="53"/>
      <c r="SSF50" s="53"/>
      <c r="SSG50" s="53"/>
      <c r="SSH50" s="53"/>
      <c r="SSI50" s="53"/>
      <c r="SSJ50" s="53"/>
      <c r="SSK50" s="53"/>
      <c r="SSL50" s="53"/>
      <c r="SSM50" s="53"/>
      <c r="SSN50" s="53"/>
      <c r="SSO50" s="53"/>
      <c r="SSP50" s="53"/>
      <c r="SSQ50" s="53"/>
      <c r="SSR50" s="53"/>
      <c r="SSS50" s="53"/>
      <c r="SST50" s="53"/>
      <c r="SSU50" s="53"/>
      <c r="SSV50" s="53"/>
      <c r="SSW50" s="53"/>
      <c r="SSX50" s="53"/>
      <c r="SSY50" s="53"/>
      <c r="SSZ50" s="53"/>
      <c r="STA50" s="53"/>
      <c r="STB50" s="53"/>
      <c r="STC50" s="53"/>
      <c r="STD50" s="53"/>
      <c r="STE50" s="53"/>
      <c r="STF50" s="53"/>
      <c r="STG50" s="53"/>
      <c r="STH50" s="53"/>
      <c r="STI50" s="53"/>
      <c r="STJ50" s="53"/>
      <c r="STK50" s="53"/>
      <c r="STL50" s="53"/>
      <c r="STM50" s="53"/>
      <c r="STN50" s="53"/>
      <c r="STO50" s="53"/>
      <c r="STP50" s="53"/>
      <c r="STQ50" s="53"/>
      <c r="STR50" s="53"/>
      <c r="STS50" s="53"/>
      <c r="STT50" s="53"/>
      <c r="STU50" s="53"/>
      <c r="STV50" s="53"/>
      <c r="STW50" s="53"/>
      <c r="STX50" s="53"/>
      <c r="STY50" s="53"/>
      <c r="STZ50" s="53"/>
      <c r="SUA50" s="53"/>
      <c r="SUB50" s="53"/>
      <c r="SUC50" s="53"/>
      <c r="SUD50" s="53"/>
      <c r="SUE50" s="53"/>
      <c r="SUF50" s="53"/>
      <c r="SUG50" s="53"/>
      <c r="SUH50" s="53"/>
      <c r="SUI50" s="53"/>
      <c r="SUJ50" s="53"/>
      <c r="SUK50" s="53"/>
      <c r="SUL50" s="53"/>
      <c r="SUM50" s="53"/>
      <c r="SUN50" s="53"/>
      <c r="SUO50" s="53"/>
      <c r="SUP50" s="53"/>
      <c r="SUQ50" s="53"/>
      <c r="SUR50" s="53"/>
      <c r="SUS50" s="53"/>
      <c r="SUT50" s="53"/>
      <c r="SUU50" s="53"/>
      <c r="SUV50" s="53"/>
      <c r="SUW50" s="53"/>
      <c r="SUX50" s="53"/>
      <c r="SUY50" s="53"/>
      <c r="SUZ50" s="53"/>
      <c r="SVA50" s="53"/>
      <c r="SVB50" s="53"/>
      <c r="SVC50" s="53"/>
      <c r="SVD50" s="53"/>
      <c r="SVE50" s="53"/>
      <c r="SVF50" s="53"/>
      <c r="SVG50" s="53"/>
      <c r="SVH50" s="53"/>
      <c r="SVI50" s="53"/>
      <c r="SVJ50" s="53"/>
      <c r="SVK50" s="53"/>
      <c r="SVL50" s="53"/>
      <c r="SVM50" s="53"/>
      <c r="SVN50" s="53"/>
      <c r="SVO50" s="53"/>
      <c r="SVP50" s="53"/>
      <c r="SVQ50" s="53"/>
      <c r="SVR50" s="53"/>
      <c r="SVS50" s="53"/>
      <c r="SVT50" s="53"/>
      <c r="SVU50" s="53"/>
      <c r="SVV50" s="53"/>
      <c r="SVW50" s="53"/>
      <c r="SVX50" s="53"/>
      <c r="SVY50" s="53"/>
      <c r="SVZ50" s="53"/>
      <c r="SWA50" s="53"/>
      <c r="SWB50" s="53"/>
      <c r="SWC50" s="53"/>
      <c r="SWD50" s="53"/>
      <c r="SWE50" s="53"/>
      <c r="SWF50" s="53"/>
      <c r="SWG50" s="53"/>
      <c r="SWH50" s="53"/>
      <c r="SWI50" s="53"/>
      <c r="SWJ50" s="53"/>
      <c r="SWK50" s="53"/>
      <c r="SWL50" s="53"/>
      <c r="SWM50" s="53"/>
      <c r="SWN50" s="53"/>
      <c r="SWO50" s="53"/>
      <c r="SWP50" s="53"/>
      <c r="SWQ50" s="53"/>
      <c r="SWR50" s="53"/>
      <c r="SWS50" s="53"/>
      <c r="SWT50" s="53"/>
      <c r="SWU50" s="53"/>
      <c r="SWV50" s="53"/>
      <c r="SWW50" s="53"/>
      <c r="SWX50" s="53"/>
      <c r="SWY50" s="53"/>
      <c r="SWZ50" s="53"/>
      <c r="SXA50" s="53"/>
      <c r="SXB50" s="53"/>
      <c r="SXC50" s="53"/>
      <c r="SXD50" s="53"/>
      <c r="SXE50" s="53"/>
      <c r="SXF50" s="53"/>
      <c r="SXG50" s="53"/>
      <c r="SXH50" s="53"/>
      <c r="SXI50" s="53"/>
      <c r="SXJ50" s="53"/>
      <c r="SXK50" s="53"/>
      <c r="SXL50" s="53"/>
      <c r="SXM50" s="53"/>
      <c r="SXN50" s="53"/>
      <c r="SXO50" s="53"/>
      <c r="SXP50" s="53"/>
      <c r="SXQ50" s="53"/>
      <c r="SXR50" s="53"/>
      <c r="SXS50" s="53"/>
      <c r="SXT50" s="53"/>
      <c r="SXU50" s="53"/>
      <c r="SXV50" s="53"/>
      <c r="SXW50" s="53"/>
      <c r="SXX50" s="53"/>
      <c r="SXY50" s="53"/>
      <c r="SXZ50" s="53"/>
      <c r="SYA50" s="53"/>
      <c r="SYB50" s="53"/>
      <c r="SYC50" s="53"/>
      <c r="SYD50" s="53"/>
      <c r="SYE50" s="53"/>
      <c r="SYF50" s="53"/>
      <c r="SYG50" s="53"/>
      <c r="SYH50" s="53"/>
      <c r="SYI50" s="53"/>
      <c r="SYJ50" s="53"/>
      <c r="SYK50" s="53"/>
      <c r="SYL50" s="53"/>
      <c r="SYM50" s="53"/>
      <c r="SYN50" s="53"/>
      <c r="SYO50" s="53"/>
      <c r="SYP50" s="53"/>
      <c r="SYQ50" s="53"/>
      <c r="SYR50" s="53"/>
      <c r="SYS50" s="53"/>
      <c r="SYT50" s="53"/>
      <c r="SYU50" s="53"/>
      <c r="SYV50" s="53"/>
      <c r="SYW50" s="53"/>
      <c r="SYX50" s="53"/>
      <c r="SYY50" s="53"/>
      <c r="SYZ50" s="53"/>
      <c r="SZA50" s="53"/>
      <c r="SZB50" s="53"/>
      <c r="SZC50" s="53"/>
      <c r="SZD50" s="53"/>
      <c r="SZE50" s="53"/>
      <c r="SZF50" s="53"/>
      <c r="SZG50" s="53"/>
      <c r="SZH50" s="53"/>
      <c r="SZI50" s="53"/>
      <c r="SZJ50" s="53"/>
      <c r="SZK50" s="53"/>
      <c r="SZL50" s="53"/>
      <c r="SZM50" s="53"/>
      <c r="SZN50" s="53"/>
      <c r="SZO50" s="53"/>
      <c r="SZP50" s="53"/>
      <c r="SZQ50" s="53"/>
      <c r="SZR50" s="53"/>
      <c r="SZS50" s="53"/>
      <c r="SZT50" s="53"/>
      <c r="SZU50" s="53"/>
      <c r="SZV50" s="53"/>
      <c r="SZW50" s="53"/>
      <c r="SZX50" s="53"/>
      <c r="SZY50" s="53"/>
      <c r="SZZ50" s="53"/>
      <c r="TAA50" s="53"/>
      <c r="TAB50" s="53"/>
      <c r="TAC50" s="53"/>
      <c r="TAD50" s="53"/>
      <c r="TAE50" s="53"/>
      <c r="TAF50" s="53"/>
      <c r="TAG50" s="53"/>
      <c r="TAH50" s="53"/>
      <c r="TAI50" s="53"/>
      <c r="TAJ50" s="53"/>
      <c r="TAK50" s="53"/>
      <c r="TAL50" s="53"/>
      <c r="TAM50" s="53"/>
      <c r="TAN50" s="53"/>
      <c r="TAO50" s="53"/>
      <c r="TAP50" s="53"/>
      <c r="TAQ50" s="53"/>
      <c r="TAR50" s="53"/>
      <c r="TAS50" s="53"/>
      <c r="TAT50" s="53"/>
      <c r="TAU50" s="53"/>
      <c r="TAV50" s="53"/>
      <c r="TAW50" s="53"/>
      <c r="TAX50" s="53"/>
      <c r="TAY50" s="53"/>
      <c r="TAZ50" s="53"/>
      <c r="TBA50" s="53"/>
      <c r="TBB50" s="53"/>
      <c r="TBC50" s="53"/>
      <c r="TBD50" s="53"/>
      <c r="TBE50" s="53"/>
      <c r="TBF50" s="53"/>
      <c r="TBG50" s="53"/>
      <c r="TBH50" s="53"/>
      <c r="TBI50" s="53"/>
      <c r="TBJ50" s="53"/>
      <c r="TBK50" s="53"/>
      <c r="TBL50" s="53"/>
      <c r="TBM50" s="53"/>
      <c r="TBN50" s="53"/>
      <c r="TBO50" s="53"/>
      <c r="TBP50" s="53"/>
      <c r="TBQ50" s="53"/>
      <c r="TBR50" s="53"/>
      <c r="TBS50" s="53"/>
      <c r="TBT50" s="53"/>
      <c r="TBU50" s="53"/>
      <c r="TBV50" s="53"/>
      <c r="TBW50" s="53"/>
      <c r="TBX50" s="53"/>
      <c r="TBY50" s="53"/>
      <c r="TBZ50" s="53"/>
      <c r="TCA50" s="53"/>
      <c r="TCB50" s="53"/>
      <c r="TCC50" s="53"/>
      <c r="TCD50" s="53"/>
      <c r="TCE50" s="53"/>
      <c r="TCF50" s="53"/>
      <c r="TCG50" s="53"/>
      <c r="TCH50" s="53"/>
      <c r="TCI50" s="53"/>
      <c r="TCJ50" s="53"/>
      <c r="TCK50" s="53"/>
      <c r="TCL50" s="53"/>
      <c r="TCM50" s="53"/>
      <c r="TCN50" s="53"/>
      <c r="TCO50" s="53"/>
      <c r="TCP50" s="53"/>
      <c r="TCQ50" s="53"/>
      <c r="TCR50" s="53"/>
      <c r="TCS50" s="53"/>
      <c r="TCT50" s="53"/>
      <c r="TCU50" s="53"/>
      <c r="TCV50" s="53"/>
      <c r="TCW50" s="53"/>
      <c r="TCX50" s="53"/>
      <c r="TCY50" s="53"/>
      <c r="TCZ50" s="53"/>
      <c r="TDA50" s="53"/>
      <c r="TDB50" s="53"/>
      <c r="TDC50" s="53"/>
      <c r="TDD50" s="53"/>
      <c r="TDE50" s="53"/>
      <c r="TDF50" s="53"/>
      <c r="TDG50" s="53"/>
      <c r="TDH50" s="53"/>
      <c r="TDI50" s="53"/>
      <c r="TDJ50" s="53"/>
      <c r="TDK50" s="53"/>
      <c r="TDL50" s="53"/>
      <c r="TDM50" s="53"/>
      <c r="TDN50" s="53"/>
      <c r="TDO50" s="53"/>
      <c r="TDP50" s="53"/>
      <c r="TDQ50" s="53"/>
      <c r="TDR50" s="53"/>
      <c r="TDS50" s="53"/>
      <c r="TDT50" s="53"/>
      <c r="TDU50" s="53"/>
      <c r="TDV50" s="53"/>
      <c r="TDW50" s="53"/>
      <c r="TDX50" s="53"/>
      <c r="TDY50" s="53"/>
      <c r="TDZ50" s="53"/>
      <c r="TEA50" s="53"/>
      <c r="TEB50" s="53"/>
      <c r="TEC50" s="53"/>
      <c r="TED50" s="53"/>
      <c r="TEE50" s="53"/>
      <c r="TEF50" s="53"/>
      <c r="TEG50" s="53"/>
      <c r="TEH50" s="53"/>
      <c r="TEI50" s="53"/>
      <c r="TEJ50" s="53"/>
      <c r="TEK50" s="53"/>
      <c r="TEL50" s="53"/>
      <c r="TEM50" s="53"/>
      <c r="TEN50" s="53"/>
      <c r="TEO50" s="53"/>
      <c r="TEP50" s="53"/>
      <c r="TEQ50" s="53"/>
      <c r="TER50" s="53"/>
      <c r="TES50" s="53"/>
      <c r="TET50" s="53"/>
      <c r="TEU50" s="53"/>
      <c r="TEV50" s="53"/>
      <c r="TEW50" s="53"/>
      <c r="TEX50" s="53"/>
      <c r="TEY50" s="53"/>
      <c r="TEZ50" s="53"/>
      <c r="TFA50" s="53"/>
      <c r="TFB50" s="53"/>
      <c r="TFC50" s="53"/>
      <c r="TFD50" s="53"/>
      <c r="TFE50" s="53"/>
      <c r="TFF50" s="53"/>
      <c r="TFG50" s="53"/>
      <c r="TFH50" s="53"/>
      <c r="TFI50" s="53"/>
      <c r="TFJ50" s="53"/>
      <c r="TFK50" s="53"/>
      <c r="TFL50" s="53"/>
      <c r="TFM50" s="53"/>
      <c r="TFN50" s="53"/>
      <c r="TFO50" s="53"/>
      <c r="TFP50" s="53"/>
      <c r="TFQ50" s="53"/>
      <c r="TFR50" s="53"/>
      <c r="TFS50" s="53"/>
      <c r="TFT50" s="53"/>
      <c r="TFU50" s="53"/>
      <c r="TFV50" s="53"/>
      <c r="TFW50" s="53"/>
      <c r="TFX50" s="53"/>
      <c r="TFY50" s="53"/>
      <c r="TFZ50" s="53"/>
      <c r="TGA50" s="53"/>
      <c r="TGB50" s="53"/>
      <c r="TGC50" s="53"/>
      <c r="TGD50" s="53"/>
      <c r="TGE50" s="53"/>
      <c r="TGF50" s="53"/>
      <c r="TGG50" s="53"/>
      <c r="TGH50" s="53"/>
      <c r="TGI50" s="53"/>
      <c r="TGJ50" s="53"/>
      <c r="TGK50" s="53"/>
      <c r="TGL50" s="53"/>
      <c r="TGM50" s="53"/>
      <c r="TGN50" s="53"/>
      <c r="TGO50" s="53"/>
      <c r="TGP50" s="53"/>
      <c r="TGQ50" s="53"/>
      <c r="TGR50" s="53"/>
      <c r="TGS50" s="53"/>
      <c r="TGT50" s="53"/>
      <c r="TGU50" s="53"/>
      <c r="TGV50" s="53"/>
      <c r="TGW50" s="53"/>
      <c r="TGX50" s="53"/>
      <c r="TGY50" s="53"/>
      <c r="TGZ50" s="53"/>
      <c r="THA50" s="53"/>
      <c r="THB50" s="53"/>
      <c r="THC50" s="53"/>
      <c r="THD50" s="53"/>
      <c r="THE50" s="53"/>
      <c r="THF50" s="53"/>
      <c r="THG50" s="53"/>
      <c r="THH50" s="53"/>
      <c r="THI50" s="53"/>
      <c r="THJ50" s="53"/>
      <c r="THK50" s="53"/>
      <c r="THL50" s="53"/>
      <c r="THM50" s="53"/>
      <c r="THN50" s="53"/>
      <c r="THO50" s="53"/>
      <c r="THP50" s="53"/>
      <c r="THQ50" s="53"/>
      <c r="THR50" s="53"/>
      <c r="THS50" s="53"/>
      <c r="THT50" s="53"/>
      <c r="THU50" s="53"/>
      <c r="THV50" s="53"/>
      <c r="THW50" s="53"/>
      <c r="THX50" s="53"/>
      <c r="THY50" s="53"/>
      <c r="THZ50" s="53"/>
      <c r="TIA50" s="53"/>
      <c r="TIB50" s="53"/>
      <c r="TIC50" s="53"/>
      <c r="TID50" s="53"/>
      <c r="TIE50" s="53"/>
      <c r="TIF50" s="53"/>
      <c r="TIG50" s="53"/>
      <c r="TIH50" s="53"/>
      <c r="TII50" s="53"/>
      <c r="TIJ50" s="53"/>
      <c r="TIK50" s="53"/>
      <c r="TIL50" s="53"/>
      <c r="TIM50" s="53"/>
      <c r="TIN50" s="53"/>
      <c r="TIO50" s="53"/>
      <c r="TIP50" s="53"/>
      <c r="TIQ50" s="53"/>
      <c r="TIR50" s="53"/>
      <c r="TIS50" s="53"/>
      <c r="TIT50" s="53"/>
      <c r="TIU50" s="53"/>
      <c r="TIV50" s="53"/>
      <c r="TIW50" s="53"/>
      <c r="TIX50" s="53"/>
      <c r="TIY50" s="53"/>
      <c r="TIZ50" s="53"/>
      <c r="TJA50" s="53"/>
      <c r="TJB50" s="53"/>
      <c r="TJC50" s="53"/>
      <c r="TJD50" s="53"/>
      <c r="TJE50" s="53"/>
      <c r="TJF50" s="53"/>
      <c r="TJG50" s="53"/>
      <c r="TJH50" s="53"/>
      <c r="TJI50" s="53"/>
      <c r="TJJ50" s="53"/>
      <c r="TJK50" s="53"/>
      <c r="TJL50" s="53"/>
      <c r="TJM50" s="53"/>
      <c r="TJN50" s="53"/>
      <c r="TJO50" s="53"/>
      <c r="TJP50" s="53"/>
      <c r="TJQ50" s="53"/>
      <c r="TJR50" s="53"/>
      <c r="TJS50" s="53"/>
      <c r="TJT50" s="53"/>
      <c r="TJU50" s="53"/>
      <c r="TJV50" s="53"/>
      <c r="TJW50" s="53"/>
      <c r="TJX50" s="53"/>
      <c r="TJY50" s="53"/>
      <c r="TJZ50" s="53"/>
      <c r="TKA50" s="53"/>
      <c r="TKB50" s="53"/>
      <c r="TKC50" s="53"/>
      <c r="TKD50" s="53"/>
      <c r="TKE50" s="53"/>
      <c r="TKF50" s="53"/>
      <c r="TKG50" s="53"/>
      <c r="TKH50" s="53"/>
      <c r="TKI50" s="53"/>
      <c r="TKJ50" s="53"/>
      <c r="TKK50" s="53"/>
      <c r="TKL50" s="53"/>
      <c r="TKM50" s="53"/>
      <c r="TKN50" s="53"/>
      <c r="TKO50" s="53"/>
      <c r="TKP50" s="53"/>
      <c r="TKQ50" s="53"/>
      <c r="TKR50" s="53"/>
      <c r="TKS50" s="53"/>
      <c r="TKT50" s="53"/>
      <c r="TKU50" s="53"/>
      <c r="TKV50" s="53"/>
      <c r="TKW50" s="53"/>
      <c r="TKX50" s="53"/>
      <c r="TKY50" s="53"/>
      <c r="TKZ50" s="53"/>
      <c r="TLA50" s="53"/>
      <c r="TLB50" s="53"/>
      <c r="TLC50" s="53"/>
      <c r="TLD50" s="53"/>
      <c r="TLE50" s="53"/>
      <c r="TLF50" s="53"/>
      <c r="TLG50" s="53"/>
      <c r="TLH50" s="53"/>
      <c r="TLI50" s="53"/>
      <c r="TLJ50" s="53"/>
      <c r="TLK50" s="53"/>
      <c r="TLL50" s="53"/>
      <c r="TLM50" s="53"/>
      <c r="TLN50" s="53"/>
      <c r="TLO50" s="53"/>
      <c r="TLP50" s="53"/>
      <c r="TLQ50" s="53"/>
      <c r="TLR50" s="53"/>
      <c r="TLS50" s="53"/>
      <c r="TLT50" s="53"/>
      <c r="TLU50" s="53"/>
      <c r="TLV50" s="53"/>
      <c r="TLW50" s="53"/>
      <c r="TLX50" s="53"/>
      <c r="TLY50" s="53"/>
      <c r="TLZ50" s="53"/>
      <c r="TMA50" s="53"/>
      <c r="TMB50" s="53"/>
      <c r="TMC50" s="53"/>
      <c r="TMD50" s="53"/>
      <c r="TME50" s="53"/>
      <c r="TMF50" s="53"/>
      <c r="TMG50" s="53"/>
      <c r="TMH50" s="53"/>
      <c r="TMI50" s="53"/>
      <c r="TMJ50" s="53"/>
      <c r="TMK50" s="53"/>
      <c r="TML50" s="53"/>
      <c r="TMM50" s="53"/>
      <c r="TMN50" s="53"/>
      <c r="TMO50" s="53"/>
      <c r="TMP50" s="53"/>
      <c r="TMQ50" s="53"/>
      <c r="TMR50" s="53"/>
      <c r="TMS50" s="53"/>
      <c r="TMT50" s="53"/>
      <c r="TMU50" s="53"/>
      <c r="TMV50" s="53"/>
      <c r="TMW50" s="53"/>
      <c r="TMX50" s="53"/>
      <c r="TMY50" s="53"/>
      <c r="TMZ50" s="53"/>
      <c r="TNA50" s="53"/>
      <c r="TNB50" s="53"/>
      <c r="TNC50" s="53"/>
      <c r="TND50" s="53"/>
      <c r="TNE50" s="53"/>
      <c r="TNF50" s="53"/>
      <c r="TNG50" s="53"/>
      <c r="TNH50" s="53"/>
      <c r="TNI50" s="53"/>
      <c r="TNJ50" s="53"/>
      <c r="TNK50" s="53"/>
      <c r="TNL50" s="53"/>
      <c r="TNM50" s="53"/>
      <c r="TNN50" s="53"/>
      <c r="TNO50" s="53"/>
      <c r="TNP50" s="53"/>
      <c r="TNQ50" s="53"/>
      <c r="TNR50" s="53"/>
      <c r="TNS50" s="53"/>
      <c r="TNT50" s="53"/>
      <c r="TNU50" s="53"/>
      <c r="TNV50" s="53"/>
      <c r="TNW50" s="53"/>
      <c r="TNX50" s="53"/>
      <c r="TNY50" s="53"/>
      <c r="TNZ50" s="53"/>
      <c r="TOA50" s="53"/>
      <c r="TOB50" s="53"/>
      <c r="TOC50" s="53"/>
      <c r="TOD50" s="53"/>
      <c r="TOE50" s="53"/>
      <c r="TOF50" s="53"/>
      <c r="TOG50" s="53"/>
      <c r="TOH50" s="53"/>
      <c r="TOI50" s="53"/>
      <c r="TOJ50" s="53"/>
      <c r="TOK50" s="53"/>
      <c r="TOL50" s="53"/>
      <c r="TOM50" s="53"/>
      <c r="TON50" s="53"/>
      <c r="TOO50" s="53"/>
      <c r="TOP50" s="53"/>
      <c r="TOQ50" s="53"/>
      <c r="TOR50" s="53"/>
      <c r="TOS50" s="53"/>
      <c r="TOT50" s="53"/>
      <c r="TOU50" s="53"/>
      <c r="TOV50" s="53"/>
      <c r="TOW50" s="53"/>
      <c r="TOX50" s="53"/>
      <c r="TOY50" s="53"/>
      <c r="TOZ50" s="53"/>
      <c r="TPA50" s="53"/>
      <c r="TPB50" s="53"/>
      <c r="TPC50" s="53"/>
      <c r="TPD50" s="53"/>
      <c r="TPE50" s="53"/>
      <c r="TPF50" s="53"/>
      <c r="TPG50" s="53"/>
      <c r="TPH50" s="53"/>
      <c r="TPI50" s="53"/>
      <c r="TPJ50" s="53"/>
      <c r="TPK50" s="53"/>
      <c r="TPL50" s="53"/>
      <c r="TPM50" s="53"/>
      <c r="TPN50" s="53"/>
      <c r="TPO50" s="53"/>
      <c r="TPP50" s="53"/>
      <c r="TPQ50" s="53"/>
      <c r="TPR50" s="53"/>
      <c r="TPS50" s="53"/>
      <c r="TPT50" s="53"/>
      <c r="TPU50" s="53"/>
      <c r="TPV50" s="53"/>
      <c r="TPW50" s="53"/>
      <c r="TPX50" s="53"/>
      <c r="TPY50" s="53"/>
      <c r="TPZ50" s="53"/>
      <c r="TQA50" s="53"/>
      <c r="TQB50" s="53"/>
      <c r="TQC50" s="53"/>
      <c r="TQD50" s="53"/>
      <c r="TQE50" s="53"/>
      <c r="TQF50" s="53"/>
      <c r="TQG50" s="53"/>
      <c r="TQH50" s="53"/>
      <c r="TQI50" s="53"/>
      <c r="TQJ50" s="53"/>
      <c r="TQK50" s="53"/>
      <c r="TQL50" s="53"/>
      <c r="TQM50" s="53"/>
      <c r="TQN50" s="53"/>
      <c r="TQO50" s="53"/>
      <c r="TQP50" s="53"/>
      <c r="TQQ50" s="53"/>
      <c r="TQR50" s="53"/>
      <c r="TQS50" s="53"/>
      <c r="TQT50" s="53"/>
      <c r="TQU50" s="53"/>
      <c r="TQV50" s="53"/>
      <c r="TQW50" s="53"/>
      <c r="TQX50" s="53"/>
      <c r="TQY50" s="53"/>
      <c r="TQZ50" s="53"/>
      <c r="TRA50" s="53"/>
      <c r="TRB50" s="53"/>
      <c r="TRC50" s="53"/>
      <c r="TRD50" s="53"/>
      <c r="TRE50" s="53"/>
      <c r="TRF50" s="53"/>
      <c r="TRG50" s="53"/>
      <c r="TRH50" s="53"/>
      <c r="TRI50" s="53"/>
      <c r="TRJ50" s="53"/>
      <c r="TRK50" s="53"/>
      <c r="TRL50" s="53"/>
      <c r="TRM50" s="53"/>
      <c r="TRN50" s="53"/>
      <c r="TRO50" s="53"/>
      <c r="TRP50" s="53"/>
      <c r="TRQ50" s="53"/>
      <c r="TRR50" s="53"/>
      <c r="TRS50" s="53"/>
      <c r="TRT50" s="53"/>
      <c r="TRU50" s="53"/>
      <c r="TRV50" s="53"/>
      <c r="TRW50" s="53"/>
      <c r="TRX50" s="53"/>
      <c r="TRY50" s="53"/>
      <c r="TRZ50" s="53"/>
      <c r="TSA50" s="53"/>
      <c r="TSB50" s="53"/>
      <c r="TSC50" s="53"/>
      <c r="TSD50" s="53"/>
      <c r="TSE50" s="53"/>
      <c r="TSF50" s="53"/>
      <c r="TSG50" s="53"/>
      <c r="TSH50" s="53"/>
      <c r="TSI50" s="53"/>
      <c r="TSJ50" s="53"/>
      <c r="TSK50" s="53"/>
      <c r="TSL50" s="53"/>
      <c r="TSM50" s="53"/>
      <c r="TSN50" s="53"/>
      <c r="TSO50" s="53"/>
      <c r="TSP50" s="53"/>
      <c r="TSQ50" s="53"/>
      <c r="TSR50" s="53"/>
      <c r="TSS50" s="53"/>
      <c r="TST50" s="53"/>
      <c r="TSU50" s="53"/>
      <c r="TSV50" s="53"/>
      <c r="TSW50" s="53"/>
      <c r="TSX50" s="53"/>
      <c r="TSY50" s="53"/>
      <c r="TSZ50" s="53"/>
      <c r="TTA50" s="53"/>
      <c r="TTB50" s="53"/>
      <c r="TTC50" s="53"/>
      <c r="TTD50" s="53"/>
      <c r="TTE50" s="53"/>
      <c r="TTF50" s="53"/>
      <c r="TTG50" s="53"/>
      <c r="TTH50" s="53"/>
      <c r="TTI50" s="53"/>
      <c r="TTJ50" s="53"/>
      <c r="TTK50" s="53"/>
      <c r="TTL50" s="53"/>
      <c r="TTM50" s="53"/>
      <c r="TTN50" s="53"/>
      <c r="TTO50" s="53"/>
      <c r="TTP50" s="53"/>
      <c r="TTQ50" s="53"/>
      <c r="TTR50" s="53"/>
      <c r="TTS50" s="53"/>
      <c r="TTT50" s="53"/>
      <c r="TTU50" s="53"/>
      <c r="TTV50" s="53"/>
      <c r="TTW50" s="53"/>
      <c r="TTX50" s="53"/>
      <c r="TTY50" s="53"/>
      <c r="TTZ50" s="53"/>
      <c r="TUA50" s="53"/>
      <c r="TUB50" s="53"/>
      <c r="TUC50" s="53"/>
      <c r="TUD50" s="53"/>
      <c r="TUE50" s="53"/>
      <c r="TUF50" s="53"/>
      <c r="TUG50" s="53"/>
      <c r="TUH50" s="53"/>
      <c r="TUI50" s="53"/>
      <c r="TUJ50" s="53"/>
      <c r="TUK50" s="53"/>
      <c r="TUL50" s="53"/>
      <c r="TUM50" s="53"/>
      <c r="TUN50" s="53"/>
      <c r="TUO50" s="53"/>
      <c r="TUP50" s="53"/>
      <c r="TUQ50" s="53"/>
      <c r="TUR50" s="53"/>
      <c r="TUS50" s="53"/>
      <c r="TUT50" s="53"/>
      <c r="TUU50" s="53"/>
      <c r="TUV50" s="53"/>
      <c r="TUW50" s="53"/>
      <c r="TUX50" s="53"/>
      <c r="TUY50" s="53"/>
      <c r="TUZ50" s="53"/>
      <c r="TVA50" s="53"/>
      <c r="TVB50" s="53"/>
      <c r="TVC50" s="53"/>
      <c r="TVD50" s="53"/>
      <c r="TVE50" s="53"/>
      <c r="TVF50" s="53"/>
      <c r="TVG50" s="53"/>
      <c r="TVH50" s="53"/>
      <c r="TVI50" s="53"/>
      <c r="TVJ50" s="53"/>
      <c r="TVK50" s="53"/>
      <c r="TVL50" s="53"/>
      <c r="TVM50" s="53"/>
      <c r="TVN50" s="53"/>
      <c r="TVO50" s="53"/>
      <c r="TVP50" s="53"/>
      <c r="TVQ50" s="53"/>
      <c r="TVR50" s="53"/>
      <c r="TVS50" s="53"/>
      <c r="TVT50" s="53"/>
      <c r="TVU50" s="53"/>
      <c r="TVV50" s="53"/>
      <c r="TVW50" s="53"/>
      <c r="TVX50" s="53"/>
      <c r="TVY50" s="53"/>
      <c r="TVZ50" s="53"/>
      <c r="TWA50" s="53"/>
      <c r="TWB50" s="53"/>
      <c r="TWC50" s="53"/>
      <c r="TWD50" s="53"/>
      <c r="TWE50" s="53"/>
      <c r="TWF50" s="53"/>
      <c r="TWG50" s="53"/>
      <c r="TWH50" s="53"/>
      <c r="TWI50" s="53"/>
      <c r="TWJ50" s="53"/>
      <c r="TWK50" s="53"/>
      <c r="TWL50" s="53"/>
      <c r="TWM50" s="53"/>
      <c r="TWN50" s="53"/>
      <c r="TWO50" s="53"/>
      <c r="TWP50" s="53"/>
      <c r="TWQ50" s="53"/>
      <c r="TWR50" s="53"/>
      <c r="TWS50" s="53"/>
      <c r="TWT50" s="53"/>
      <c r="TWU50" s="53"/>
      <c r="TWV50" s="53"/>
      <c r="TWW50" s="53"/>
      <c r="TWX50" s="53"/>
      <c r="TWY50" s="53"/>
      <c r="TWZ50" s="53"/>
      <c r="TXA50" s="53"/>
      <c r="TXB50" s="53"/>
      <c r="TXC50" s="53"/>
      <c r="TXD50" s="53"/>
      <c r="TXE50" s="53"/>
      <c r="TXF50" s="53"/>
      <c r="TXG50" s="53"/>
      <c r="TXH50" s="53"/>
      <c r="TXI50" s="53"/>
      <c r="TXJ50" s="53"/>
      <c r="TXK50" s="53"/>
      <c r="TXL50" s="53"/>
      <c r="TXM50" s="53"/>
      <c r="TXN50" s="53"/>
      <c r="TXO50" s="53"/>
      <c r="TXP50" s="53"/>
      <c r="TXQ50" s="53"/>
      <c r="TXR50" s="53"/>
      <c r="TXS50" s="53"/>
      <c r="TXT50" s="53"/>
      <c r="TXU50" s="53"/>
      <c r="TXV50" s="53"/>
      <c r="TXW50" s="53"/>
      <c r="TXX50" s="53"/>
      <c r="TXY50" s="53"/>
      <c r="TXZ50" s="53"/>
      <c r="TYA50" s="53"/>
      <c r="TYB50" s="53"/>
      <c r="TYC50" s="53"/>
      <c r="TYD50" s="53"/>
      <c r="TYE50" s="53"/>
      <c r="TYF50" s="53"/>
      <c r="TYG50" s="53"/>
      <c r="TYH50" s="53"/>
      <c r="TYI50" s="53"/>
      <c r="TYJ50" s="53"/>
      <c r="TYK50" s="53"/>
      <c r="TYL50" s="53"/>
      <c r="TYM50" s="53"/>
      <c r="TYN50" s="53"/>
      <c r="TYO50" s="53"/>
      <c r="TYP50" s="53"/>
      <c r="TYQ50" s="53"/>
      <c r="TYR50" s="53"/>
      <c r="TYS50" s="53"/>
      <c r="TYT50" s="53"/>
      <c r="TYU50" s="53"/>
      <c r="TYV50" s="53"/>
      <c r="TYW50" s="53"/>
      <c r="TYX50" s="53"/>
      <c r="TYY50" s="53"/>
      <c r="TYZ50" s="53"/>
      <c r="TZA50" s="53"/>
      <c r="TZB50" s="53"/>
      <c r="TZC50" s="53"/>
      <c r="TZD50" s="53"/>
      <c r="TZE50" s="53"/>
      <c r="TZF50" s="53"/>
      <c r="TZG50" s="53"/>
      <c r="TZH50" s="53"/>
      <c r="TZI50" s="53"/>
      <c r="TZJ50" s="53"/>
      <c r="TZK50" s="53"/>
      <c r="TZL50" s="53"/>
      <c r="TZM50" s="53"/>
      <c r="TZN50" s="53"/>
      <c r="TZO50" s="53"/>
      <c r="TZP50" s="53"/>
      <c r="TZQ50" s="53"/>
      <c r="TZR50" s="53"/>
      <c r="TZS50" s="53"/>
      <c r="TZT50" s="53"/>
      <c r="TZU50" s="53"/>
      <c r="TZV50" s="53"/>
      <c r="TZW50" s="53"/>
      <c r="TZX50" s="53"/>
      <c r="TZY50" s="53"/>
      <c r="TZZ50" s="53"/>
      <c r="UAA50" s="53"/>
      <c r="UAB50" s="53"/>
      <c r="UAC50" s="53"/>
      <c r="UAD50" s="53"/>
      <c r="UAE50" s="53"/>
      <c r="UAF50" s="53"/>
      <c r="UAG50" s="53"/>
      <c r="UAH50" s="53"/>
      <c r="UAI50" s="53"/>
      <c r="UAJ50" s="53"/>
      <c r="UAK50" s="53"/>
      <c r="UAL50" s="53"/>
      <c r="UAM50" s="53"/>
      <c r="UAN50" s="53"/>
      <c r="UAO50" s="53"/>
      <c r="UAP50" s="53"/>
      <c r="UAQ50" s="53"/>
      <c r="UAR50" s="53"/>
      <c r="UAS50" s="53"/>
      <c r="UAT50" s="53"/>
      <c r="UAU50" s="53"/>
      <c r="UAV50" s="53"/>
      <c r="UAW50" s="53"/>
      <c r="UAX50" s="53"/>
      <c r="UAY50" s="53"/>
      <c r="UAZ50" s="53"/>
      <c r="UBA50" s="53"/>
      <c r="UBB50" s="53"/>
      <c r="UBC50" s="53"/>
      <c r="UBD50" s="53"/>
      <c r="UBE50" s="53"/>
      <c r="UBF50" s="53"/>
      <c r="UBG50" s="53"/>
      <c r="UBH50" s="53"/>
      <c r="UBI50" s="53"/>
      <c r="UBJ50" s="53"/>
      <c r="UBK50" s="53"/>
      <c r="UBL50" s="53"/>
      <c r="UBM50" s="53"/>
      <c r="UBN50" s="53"/>
      <c r="UBO50" s="53"/>
      <c r="UBP50" s="53"/>
      <c r="UBQ50" s="53"/>
      <c r="UBR50" s="53"/>
      <c r="UBS50" s="53"/>
      <c r="UBT50" s="53"/>
      <c r="UBU50" s="53"/>
      <c r="UBV50" s="53"/>
      <c r="UBW50" s="53"/>
      <c r="UBX50" s="53"/>
      <c r="UBY50" s="53"/>
      <c r="UBZ50" s="53"/>
      <c r="UCA50" s="53"/>
      <c r="UCB50" s="53"/>
      <c r="UCC50" s="53"/>
      <c r="UCD50" s="53"/>
      <c r="UCE50" s="53"/>
      <c r="UCF50" s="53"/>
      <c r="UCG50" s="53"/>
      <c r="UCH50" s="53"/>
      <c r="UCI50" s="53"/>
      <c r="UCJ50" s="53"/>
      <c r="UCK50" s="53"/>
      <c r="UCL50" s="53"/>
      <c r="UCM50" s="53"/>
      <c r="UCN50" s="53"/>
      <c r="UCO50" s="53"/>
      <c r="UCP50" s="53"/>
      <c r="UCQ50" s="53"/>
      <c r="UCR50" s="53"/>
      <c r="UCS50" s="53"/>
      <c r="UCT50" s="53"/>
      <c r="UCU50" s="53"/>
      <c r="UCV50" s="53"/>
      <c r="UCW50" s="53"/>
      <c r="UCX50" s="53"/>
      <c r="UCY50" s="53"/>
      <c r="UCZ50" s="53"/>
      <c r="UDA50" s="53"/>
      <c r="UDB50" s="53"/>
      <c r="UDC50" s="53"/>
      <c r="UDD50" s="53"/>
      <c r="UDE50" s="53"/>
      <c r="UDF50" s="53"/>
      <c r="UDG50" s="53"/>
      <c r="UDH50" s="53"/>
      <c r="UDI50" s="53"/>
      <c r="UDJ50" s="53"/>
      <c r="UDK50" s="53"/>
      <c r="UDL50" s="53"/>
      <c r="UDM50" s="53"/>
      <c r="UDN50" s="53"/>
      <c r="UDO50" s="53"/>
      <c r="UDP50" s="53"/>
      <c r="UDQ50" s="53"/>
      <c r="UDR50" s="53"/>
      <c r="UDS50" s="53"/>
      <c r="UDT50" s="53"/>
      <c r="UDU50" s="53"/>
      <c r="UDV50" s="53"/>
      <c r="UDW50" s="53"/>
      <c r="UDX50" s="53"/>
      <c r="UDY50" s="53"/>
      <c r="UDZ50" s="53"/>
      <c r="UEA50" s="53"/>
      <c r="UEB50" s="53"/>
      <c r="UEC50" s="53"/>
      <c r="UED50" s="53"/>
      <c r="UEE50" s="53"/>
      <c r="UEF50" s="53"/>
      <c r="UEG50" s="53"/>
      <c r="UEH50" s="53"/>
      <c r="UEI50" s="53"/>
      <c r="UEJ50" s="53"/>
      <c r="UEK50" s="53"/>
      <c r="UEL50" s="53"/>
      <c r="UEM50" s="53"/>
      <c r="UEN50" s="53"/>
      <c r="UEO50" s="53"/>
      <c r="UEP50" s="53"/>
      <c r="UEQ50" s="53"/>
      <c r="UER50" s="53"/>
      <c r="UES50" s="53"/>
      <c r="UET50" s="53"/>
      <c r="UEU50" s="53"/>
      <c r="UEV50" s="53"/>
      <c r="UEW50" s="53"/>
      <c r="UEX50" s="53"/>
      <c r="UEY50" s="53"/>
      <c r="UEZ50" s="53"/>
      <c r="UFA50" s="53"/>
      <c r="UFB50" s="53"/>
      <c r="UFC50" s="53"/>
      <c r="UFD50" s="53"/>
      <c r="UFE50" s="53"/>
      <c r="UFF50" s="53"/>
      <c r="UFG50" s="53"/>
      <c r="UFH50" s="53"/>
      <c r="UFI50" s="53"/>
      <c r="UFJ50" s="53"/>
      <c r="UFK50" s="53"/>
      <c r="UFL50" s="53"/>
      <c r="UFM50" s="53"/>
      <c r="UFN50" s="53"/>
      <c r="UFO50" s="53"/>
      <c r="UFP50" s="53"/>
      <c r="UFQ50" s="53"/>
      <c r="UFR50" s="53"/>
      <c r="UFS50" s="53"/>
      <c r="UFT50" s="53"/>
      <c r="UFU50" s="53"/>
      <c r="UFV50" s="53"/>
      <c r="UFW50" s="53"/>
      <c r="UFX50" s="53"/>
      <c r="UFY50" s="53"/>
      <c r="UFZ50" s="53"/>
      <c r="UGA50" s="53"/>
      <c r="UGB50" s="53"/>
      <c r="UGC50" s="53"/>
      <c r="UGD50" s="53"/>
      <c r="UGE50" s="53"/>
      <c r="UGF50" s="53"/>
      <c r="UGG50" s="53"/>
      <c r="UGH50" s="53"/>
      <c r="UGI50" s="53"/>
      <c r="UGJ50" s="53"/>
      <c r="UGK50" s="53"/>
      <c r="UGL50" s="53"/>
      <c r="UGM50" s="53"/>
      <c r="UGN50" s="53"/>
      <c r="UGO50" s="53"/>
      <c r="UGP50" s="53"/>
      <c r="UGQ50" s="53"/>
      <c r="UGR50" s="53"/>
      <c r="UGS50" s="53"/>
      <c r="UGT50" s="53"/>
      <c r="UGU50" s="53"/>
      <c r="UGV50" s="53"/>
      <c r="UGW50" s="53"/>
      <c r="UGX50" s="53"/>
      <c r="UGY50" s="53"/>
      <c r="UGZ50" s="53"/>
      <c r="UHA50" s="53"/>
      <c r="UHB50" s="53"/>
      <c r="UHC50" s="53"/>
      <c r="UHD50" s="53"/>
      <c r="UHE50" s="53"/>
      <c r="UHF50" s="53"/>
      <c r="UHG50" s="53"/>
      <c r="UHH50" s="53"/>
      <c r="UHI50" s="53"/>
      <c r="UHJ50" s="53"/>
      <c r="UHK50" s="53"/>
      <c r="UHL50" s="53"/>
      <c r="UHM50" s="53"/>
      <c r="UHN50" s="53"/>
      <c r="UHO50" s="53"/>
      <c r="UHP50" s="53"/>
      <c r="UHQ50" s="53"/>
      <c r="UHR50" s="53"/>
      <c r="UHS50" s="53"/>
      <c r="UHT50" s="53"/>
      <c r="UHU50" s="53"/>
      <c r="UHV50" s="53"/>
      <c r="UHW50" s="53"/>
      <c r="UHX50" s="53"/>
      <c r="UHY50" s="53"/>
      <c r="UHZ50" s="53"/>
      <c r="UIA50" s="53"/>
      <c r="UIB50" s="53"/>
      <c r="UIC50" s="53"/>
      <c r="UID50" s="53"/>
      <c r="UIE50" s="53"/>
      <c r="UIF50" s="53"/>
      <c r="UIG50" s="53"/>
      <c r="UIH50" s="53"/>
      <c r="UII50" s="53"/>
      <c r="UIJ50" s="53"/>
      <c r="UIK50" s="53"/>
      <c r="UIL50" s="53"/>
      <c r="UIM50" s="53"/>
      <c r="UIN50" s="53"/>
      <c r="UIO50" s="53"/>
      <c r="UIP50" s="53"/>
      <c r="UIQ50" s="53"/>
      <c r="UIR50" s="53"/>
      <c r="UIS50" s="53"/>
      <c r="UIT50" s="53"/>
      <c r="UIU50" s="53"/>
      <c r="UIV50" s="53"/>
      <c r="UIW50" s="53"/>
      <c r="UIX50" s="53"/>
      <c r="UIY50" s="53"/>
      <c r="UIZ50" s="53"/>
      <c r="UJA50" s="53"/>
      <c r="UJB50" s="53"/>
      <c r="UJC50" s="53"/>
      <c r="UJD50" s="53"/>
      <c r="UJE50" s="53"/>
      <c r="UJF50" s="53"/>
      <c r="UJG50" s="53"/>
      <c r="UJH50" s="53"/>
      <c r="UJI50" s="53"/>
      <c r="UJJ50" s="53"/>
      <c r="UJK50" s="53"/>
      <c r="UJL50" s="53"/>
      <c r="UJM50" s="53"/>
      <c r="UJN50" s="53"/>
      <c r="UJO50" s="53"/>
      <c r="UJP50" s="53"/>
      <c r="UJQ50" s="53"/>
      <c r="UJR50" s="53"/>
      <c r="UJS50" s="53"/>
      <c r="UJT50" s="53"/>
      <c r="UJU50" s="53"/>
      <c r="UJV50" s="53"/>
      <c r="UJW50" s="53"/>
      <c r="UJX50" s="53"/>
      <c r="UJY50" s="53"/>
      <c r="UJZ50" s="53"/>
      <c r="UKA50" s="53"/>
      <c r="UKB50" s="53"/>
      <c r="UKC50" s="53"/>
      <c r="UKD50" s="53"/>
      <c r="UKE50" s="53"/>
      <c r="UKF50" s="53"/>
      <c r="UKG50" s="53"/>
      <c r="UKH50" s="53"/>
      <c r="UKI50" s="53"/>
      <c r="UKJ50" s="53"/>
      <c r="UKK50" s="53"/>
      <c r="UKL50" s="53"/>
      <c r="UKM50" s="53"/>
      <c r="UKN50" s="53"/>
      <c r="UKO50" s="53"/>
      <c r="UKP50" s="53"/>
      <c r="UKQ50" s="53"/>
      <c r="UKR50" s="53"/>
      <c r="UKS50" s="53"/>
      <c r="UKT50" s="53"/>
      <c r="UKU50" s="53"/>
      <c r="UKV50" s="53"/>
      <c r="UKW50" s="53"/>
      <c r="UKX50" s="53"/>
      <c r="UKY50" s="53"/>
      <c r="UKZ50" s="53"/>
      <c r="ULA50" s="53"/>
      <c r="ULB50" s="53"/>
      <c r="ULC50" s="53"/>
      <c r="ULD50" s="53"/>
      <c r="ULE50" s="53"/>
      <c r="ULF50" s="53"/>
      <c r="ULG50" s="53"/>
      <c r="ULH50" s="53"/>
      <c r="ULI50" s="53"/>
      <c r="ULJ50" s="53"/>
      <c r="ULK50" s="53"/>
      <c r="ULL50" s="53"/>
      <c r="ULM50" s="53"/>
      <c r="ULN50" s="53"/>
      <c r="ULO50" s="53"/>
      <c r="ULP50" s="53"/>
      <c r="ULQ50" s="53"/>
      <c r="ULR50" s="53"/>
      <c r="ULS50" s="53"/>
      <c r="ULT50" s="53"/>
      <c r="ULU50" s="53"/>
      <c r="ULV50" s="53"/>
      <c r="ULW50" s="53"/>
      <c r="ULX50" s="53"/>
      <c r="ULY50" s="53"/>
      <c r="ULZ50" s="53"/>
      <c r="UMA50" s="53"/>
      <c r="UMB50" s="53"/>
      <c r="UMC50" s="53"/>
      <c r="UMD50" s="53"/>
      <c r="UME50" s="53"/>
      <c r="UMF50" s="53"/>
      <c r="UMG50" s="53"/>
      <c r="UMH50" s="53"/>
      <c r="UMI50" s="53"/>
      <c r="UMJ50" s="53"/>
      <c r="UMK50" s="53"/>
      <c r="UML50" s="53"/>
      <c r="UMM50" s="53"/>
      <c r="UMN50" s="53"/>
      <c r="UMO50" s="53"/>
      <c r="UMP50" s="53"/>
      <c r="UMQ50" s="53"/>
      <c r="UMR50" s="53"/>
      <c r="UMS50" s="53"/>
      <c r="UMT50" s="53"/>
      <c r="UMU50" s="53"/>
      <c r="UMV50" s="53"/>
      <c r="UMW50" s="53"/>
      <c r="UMX50" s="53"/>
      <c r="UMY50" s="53"/>
      <c r="UMZ50" s="53"/>
      <c r="UNA50" s="53"/>
      <c r="UNB50" s="53"/>
      <c r="UNC50" s="53"/>
      <c r="UND50" s="53"/>
      <c r="UNE50" s="53"/>
      <c r="UNF50" s="53"/>
      <c r="UNG50" s="53"/>
      <c r="UNH50" s="53"/>
      <c r="UNI50" s="53"/>
      <c r="UNJ50" s="53"/>
      <c r="UNK50" s="53"/>
      <c r="UNL50" s="53"/>
      <c r="UNM50" s="53"/>
      <c r="UNN50" s="53"/>
      <c r="UNO50" s="53"/>
      <c r="UNP50" s="53"/>
      <c r="UNQ50" s="53"/>
      <c r="UNR50" s="53"/>
      <c r="UNS50" s="53"/>
      <c r="UNT50" s="53"/>
      <c r="UNU50" s="53"/>
      <c r="UNV50" s="53"/>
      <c r="UNW50" s="53"/>
      <c r="UNX50" s="53"/>
      <c r="UNY50" s="53"/>
      <c r="UNZ50" s="53"/>
      <c r="UOA50" s="53"/>
      <c r="UOB50" s="53"/>
      <c r="UOC50" s="53"/>
      <c r="UOD50" s="53"/>
      <c r="UOE50" s="53"/>
      <c r="UOF50" s="53"/>
      <c r="UOG50" s="53"/>
      <c r="UOH50" s="53"/>
      <c r="UOI50" s="53"/>
      <c r="UOJ50" s="53"/>
      <c r="UOK50" s="53"/>
      <c r="UOL50" s="53"/>
      <c r="UOM50" s="53"/>
      <c r="UON50" s="53"/>
      <c r="UOO50" s="53"/>
      <c r="UOP50" s="53"/>
      <c r="UOQ50" s="53"/>
      <c r="UOR50" s="53"/>
      <c r="UOS50" s="53"/>
      <c r="UOT50" s="53"/>
      <c r="UOU50" s="53"/>
      <c r="UOV50" s="53"/>
      <c r="UOW50" s="53"/>
      <c r="UOX50" s="53"/>
      <c r="UOY50" s="53"/>
      <c r="UOZ50" s="53"/>
      <c r="UPA50" s="53"/>
      <c r="UPB50" s="53"/>
      <c r="UPC50" s="53"/>
      <c r="UPD50" s="53"/>
      <c r="UPE50" s="53"/>
      <c r="UPF50" s="53"/>
      <c r="UPG50" s="53"/>
      <c r="UPH50" s="53"/>
      <c r="UPI50" s="53"/>
      <c r="UPJ50" s="53"/>
      <c r="UPK50" s="53"/>
      <c r="UPL50" s="53"/>
      <c r="UPM50" s="53"/>
      <c r="UPN50" s="53"/>
      <c r="UPO50" s="53"/>
      <c r="UPP50" s="53"/>
      <c r="UPQ50" s="53"/>
      <c r="UPR50" s="53"/>
      <c r="UPS50" s="53"/>
      <c r="UPT50" s="53"/>
      <c r="UPU50" s="53"/>
      <c r="UPV50" s="53"/>
      <c r="UPW50" s="53"/>
      <c r="UPX50" s="53"/>
      <c r="UPY50" s="53"/>
      <c r="UPZ50" s="53"/>
      <c r="UQA50" s="53"/>
      <c r="UQB50" s="53"/>
      <c r="UQC50" s="53"/>
      <c r="UQD50" s="53"/>
      <c r="UQE50" s="53"/>
      <c r="UQF50" s="53"/>
      <c r="UQG50" s="53"/>
      <c r="UQH50" s="53"/>
      <c r="UQI50" s="53"/>
      <c r="UQJ50" s="53"/>
      <c r="UQK50" s="53"/>
      <c r="UQL50" s="53"/>
      <c r="UQM50" s="53"/>
      <c r="UQN50" s="53"/>
      <c r="UQO50" s="53"/>
      <c r="UQP50" s="53"/>
      <c r="UQQ50" s="53"/>
      <c r="UQR50" s="53"/>
      <c r="UQS50" s="53"/>
      <c r="UQT50" s="53"/>
      <c r="UQU50" s="53"/>
      <c r="UQV50" s="53"/>
      <c r="UQW50" s="53"/>
      <c r="UQX50" s="53"/>
      <c r="UQY50" s="53"/>
      <c r="UQZ50" s="53"/>
      <c r="URA50" s="53"/>
      <c r="URB50" s="53"/>
      <c r="URC50" s="53"/>
      <c r="URD50" s="53"/>
      <c r="URE50" s="53"/>
      <c r="URF50" s="53"/>
      <c r="URG50" s="53"/>
      <c r="URH50" s="53"/>
      <c r="URI50" s="53"/>
      <c r="URJ50" s="53"/>
      <c r="URK50" s="53"/>
      <c r="URL50" s="53"/>
      <c r="URM50" s="53"/>
      <c r="URN50" s="53"/>
      <c r="URO50" s="53"/>
      <c r="URP50" s="53"/>
      <c r="URQ50" s="53"/>
      <c r="URR50" s="53"/>
      <c r="URS50" s="53"/>
      <c r="URT50" s="53"/>
      <c r="URU50" s="53"/>
      <c r="URV50" s="53"/>
      <c r="URW50" s="53"/>
      <c r="URX50" s="53"/>
      <c r="URY50" s="53"/>
      <c r="URZ50" s="53"/>
      <c r="USA50" s="53"/>
      <c r="USB50" s="53"/>
      <c r="USC50" s="53"/>
      <c r="USD50" s="53"/>
      <c r="USE50" s="53"/>
      <c r="USF50" s="53"/>
      <c r="USG50" s="53"/>
      <c r="USH50" s="53"/>
      <c r="USI50" s="53"/>
      <c r="USJ50" s="53"/>
      <c r="USK50" s="53"/>
      <c r="USL50" s="53"/>
      <c r="USM50" s="53"/>
      <c r="USN50" s="53"/>
      <c r="USO50" s="53"/>
      <c r="USP50" s="53"/>
      <c r="USQ50" s="53"/>
      <c r="USR50" s="53"/>
      <c r="USS50" s="53"/>
      <c r="UST50" s="53"/>
      <c r="USU50" s="53"/>
      <c r="USV50" s="53"/>
      <c r="USW50" s="53"/>
      <c r="USX50" s="53"/>
      <c r="USY50" s="53"/>
      <c r="USZ50" s="53"/>
      <c r="UTA50" s="53"/>
      <c r="UTB50" s="53"/>
      <c r="UTC50" s="53"/>
      <c r="UTD50" s="53"/>
      <c r="UTE50" s="53"/>
      <c r="UTF50" s="53"/>
      <c r="UTG50" s="53"/>
      <c r="UTH50" s="53"/>
      <c r="UTI50" s="53"/>
      <c r="UTJ50" s="53"/>
      <c r="UTK50" s="53"/>
      <c r="UTL50" s="53"/>
      <c r="UTM50" s="53"/>
      <c r="UTN50" s="53"/>
      <c r="UTO50" s="53"/>
      <c r="UTP50" s="53"/>
      <c r="UTQ50" s="53"/>
      <c r="UTR50" s="53"/>
      <c r="UTS50" s="53"/>
      <c r="UTT50" s="53"/>
      <c r="UTU50" s="53"/>
      <c r="UTV50" s="53"/>
      <c r="UTW50" s="53"/>
      <c r="UTX50" s="53"/>
      <c r="UTY50" s="53"/>
      <c r="UTZ50" s="53"/>
      <c r="UUA50" s="53"/>
      <c r="UUB50" s="53"/>
      <c r="UUC50" s="53"/>
      <c r="UUD50" s="53"/>
      <c r="UUE50" s="53"/>
      <c r="UUF50" s="53"/>
      <c r="UUG50" s="53"/>
      <c r="UUH50" s="53"/>
      <c r="UUI50" s="53"/>
      <c r="UUJ50" s="53"/>
      <c r="UUK50" s="53"/>
      <c r="UUL50" s="53"/>
      <c r="UUM50" s="53"/>
      <c r="UUN50" s="53"/>
      <c r="UUO50" s="53"/>
      <c r="UUP50" s="53"/>
      <c r="UUQ50" s="53"/>
      <c r="UUR50" s="53"/>
      <c r="UUS50" s="53"/>
      <c r="UUT50" s="53"/>
      <c r="UUU50" s="53"/>
      <c r="UUV50" s="53"/>
      <c r="UUW50" s="53"/>
      <c r="UUX50" s="53"/>
      <c r="UUY50" s="53"/>
      <c r="UUZ50" s="53"/>
      <c r="UVA50" s="53"/>
      <c r="UVB50" s="53"/>
      <c r="UVC50" s="53"/>
      <c r="UVD50" s="53"/>
      <c r="UVE50" s="53"/>
      <c r="UVF50" s="53"/>
      <c r="UVG50" s="53"/>
      <c r="UVH50" s="53"/>
      <c r="UVI50" s="53"/>
      <c r="UVJ50" s="53"/>
      <c r="UVK50" s="53"/>
      <c r="UVL50" s="53"/>
      <c r="UVM50" s="53"/>
      <c r="UVN50" s="53"/>
      <c r="UVO50" s="53"/>
      <c r="UVP50" s="53"/>
      <c r="UVQ50" s="53"/>
      <c r="UVR50" s="53"/>
      <c r="UVS50" s="53"/>
      <c r="UVT50" s="53"/>
      <c r="UVU50" s="53"/>
      <c r="UVV50" s="53"/>
      <c r="UVW50" s="53"/>
      <c r="UVX50" s="53"/>
      <c r="UVY50" s="53"/>
      <c r="UVZ50" s="53"/>
      <c r="UWA50" s="53"/>
      <c r="UWB50" s="53"/>
      <c r="UWC50" s="53"/>
      <c r="UWD50" s="53"/>
      <c r="UWE50" s="53"/>
      <c r="UWF50" s="53"/>
      <c r="UWG50" s="53"/>
      <c r="UWH50" s="53"/>
      <c r="UWI50" s="53"/>
      <c r="UWJ50" s="53"/>
      <c r="UWK50" s="53"/>
      <c r="UWL50" s="53"/>
      <c r="UWM50" s="53"/>
      <c r="UWN50" s="53"/>
      <c r="UWO50" s="53"/>
      <c r="UWP50" s="53"/>
      <c r="UWQ50" s="53"/>
      <c r="UWR50" s="53"/>
      <c r="UWS50" s="53"/>
      <c r="UWT50" s="53"/>
      <c r="UWU50" s="53"/>
      <c r="UWV50" s="53"/>
      <c r="UWW50" s="53"/>
      <c r="UWX50" s="53"/>
      <c r="UWY50" s="53"/>
      <c r="UWZ50" s="53"/>
      <c r="UXA50" s="53"/>
      <c r="UXB50" s="53"/>
      <c r="UXC50" s="53"/>
      <c r="UXD50" s="53"/>
      <c r="UXE50" s="53"/>
      <c r="UXF50" s="53"/>
      <c r="UXG50" s="53"/>
      <c r="UXH50" s="53"/>
      <c r="UXI50" s="53"/>
      <c r="UXJ50" s="53"/>
      <c r="UXK50" s="53"/>
      <c r="UXL50" s="53"/>
      <c r="UXM50" s="53"/>
      <c r="UXN50" s="53"/>
      <c r="UXO50" s="53"/>
      <c r="UXP50" s="53"/>
      <c r="UXQ50" s="53"/>
      <c r="UXR50" s="53"/>
      <c r="UXS50" s="53"/>
      <c r="UXT50" s="53"/>
      <c r="UXU50" s="53"/>
      <c r="UXV50" s="53"/>
      <c r="UXW50" s="53"/>
      <c r="UXX50" s="53"/>
      <c r="UXY50" s="53"/>
      <c r="UXZ50" s="53"/>
      <c r="UYA50" s="53"/>
      <c r="UYB50" s="53"/>
      <c r="UYC50" s="53"/>
      <c r="UYD50" s="53"/>
      <c r="UYE50" s="53"/>
      <c r="UYF50" s="53"/>
      <c r="UYG50" s="53"/>
      <c r="UYH50" s="53"/>
      <c r="UYI50" s="53"/>
      <c r="UYJ50" s="53"/>
      <c r="UYK50" s="53"/>
      <c r="UYL50" s="53"/>
      <c r="UYM50" s="53"/>
      <c r="UYN50" s="53"/>
      <c r="UYO50" s="53"/>
      <c r="UYP50" s="53"/>
      <c r="UYQ50" s="53"/>
      <c r="UYR50" s="53"/>
      <c r="UYS50" s="53"/>
      <c r="UYT50" s="53"/>
      <c r="UYU50" s="53"/>
      <c r="UYV50" s="53"/>
      <c r="UYW50" s="53"/>
      <c r="UYX50" s="53"/>
      <c r="UYY50" s="53"/>
      <c r="UYZ50" s="53"/>
      <c r="UZA50" s="53"/>
      <c r="UZB50" s="53"/>
      <c r="UZC50" s="53"/>
      <c r="UZD50" s="53"/>
      <c r="UZE50" s="53"/>
      <c r="UZF50" s="53"/>
      <c r="UZG50" s="53"/>
      <c r="UZH50" s="53"/>
      <c r="UZI50" s="53"/>
      <c r="UZJ50" s="53"/>
      <c r="UZK50" s="53"/>
      <c r="UZL50" s="53"/>
      <c r="UZM50" s="53"/>
      <c r="UZN50" s="53"/>
      <c r="UZO50" s="53"/>
      <c r="UZP50" s="53"/>
      <c r="UZQ50" s="53"/>
      <c r="UZR50" s="53"/>
      <c r="UZS50" s="53"/>
      <c r="UZT50" s="53"/>
      <c r="UZU50" s="53"/>
      <c r="UZV50" s="53"/>
      <c r="UZW50" s="53"/>
      <c r="UZX50" s="53"/>
      <c r="UZY50" s="53"/>
      <c r="UZZ50" s="53"/>
      <c r="VAA50" s="53"/>
      <c r="VAB50" s="53"/>
      <c r="VAC50" s="53"/>
      <c r="VAD50" s="53"/>
      <c r="VAE50" s="53"/>
      <c r="VAF50" s="53"/>
      <c r="VAG50" s="53"/>
      <c r="VAH50" s="53"/>
      <c r="VAI50" s="53"/>
      <c r="VAJ50" s="53"/>
      <c r="VAK50" s="53"/>
      <c r="VAL50" s="53"/>
      <c r="VAM50" s="53"/>
      <c r="VAN50" s="53"/>
      <c r="VAO50" s="53"/>
      <c r="VAP50" s="53"/>
      <c r="VAQ50" s="53"/>
      <c r="VAR50" s="53"/>
      <c r="VAS50" s="53"/>
      <c r="VAT50" s="53"/>
      <c r="VAU50" s="53"/>
      <c r="VAV50" s="53"/>
      <c r="VAW50" s="53"/>
      <c r="VAX50" s="53"/>
      <c r="VAY50" s="53"/>
      <c r="VAZ50" s="53"/>
      <c r="VBA50" s="53"/>
      <c r="VBB50" s="53"/>
      <c r="VBC50" s="53"/>
      <c r="VBD50" s="53"/>
      <c r="VBE50" s="53"/>
      <c r="VBF50" s="53"/>
      <c r="VBG50" s="53"/>
      <c r="VBH50" s="53"/>
      <c r="VBI50" s="53"/>
      <c r="VBJ50" s="53"/>
      <c r="VBK50" s="53"/>
      <c r="VBL50" s="53"/>
      <c r="VBM50" s="53"/>
      <c r="VBN50" s="53"/>
      <c r="VBO50" s="53"/>
      <c r="VBP50" s="53"/>
      <c r="VBQ50" s="53"/>
      <c r="VBR50" s="53"/>
      <c r="VBS50" s="53"/>
      <c r="VBT50" s="53"/>
      <c r="VBU50" s="53"/>
      <c r="VBV50" s="53"/>
      <c r="VBW50" s="53"/>
      <c r="VBX50" s="53"/>
      <c r="VBY50" s="53"/>
      <c r="VBZ50" s="53"/>
      <c r="VCA50" s="53"/>
      <c r="VCB50" s="53"/>
      <c r="VCC50" s="53"/>
      <c r="VCD50" s="53"/>
      <c r="VCE50" s="53"/>
      <c r="VCF50" s="53"/>
      <c r="VCG50" s="53"/>
      <c r="VCH50" s="53"/>
      <c r="VCI50" s="53"/>
      <c r="VCJ50" s="53"/>
      <c r="VCK50" s="53"/>
      <c r="VCL50" s="53"/>
      <c r="VCM50" s="53"/>
      <c r="VCN50" s="53"/>
      <c r="VCO50" s="53"/>
      <c r="VCP50" s="53"/>
      <c r="VCQ50" s="53"/>
      <c r="VCR50" s="53"/>
      <c r="VCS50" s="53"/>
      <c r="VCT50" s="53"/>
      <c r="VCU50" s="53"/>
      <c r="VCV50" s="53"/>
      <c r="VCW50" s="53"/>
      <c r="VCX50" s="53"/>
      <c r="VCY50" s="53"/>
      <c r="VCZ50" s="53"/>
      <c r="VDA50" s="53"/>
      <c r="VDB50" s="53"/>
      <c r="VDC50" s="53"/>
      <c r="VDD50" s="53"/>
      <c r="VDE50" s="53"/>
      <c r="VDF50" s="53"/>
      <c r="VDG50" s="53"/>
      <c r="VDH50" s="53"/>
      <c r="VDI50" s="53"/>
      <c r="VDJ50" s="53"/>
      <c r="VDK50" s="53"/>
      <c r="VDL50" s="53"/>
      <c r="VDM50" s="53"/>
      <c r="VDN50" s="53"/>
      <c r="VDO50" s="53"/>
      <c r="VDP50" s="53"/>
      <c r="VDQ50" s="53"/>
      <c r="VDR50" s="53"/>
      <c r="VDS50" s="53"/>
      <c r="VDT50" s="53"/>
      <c r="VDU50" s="53"/>
      <c r="VDV50" s="53"/>
      <c r="VDW50" s="53"/>
      <c r="VDX50" s="53"/>
      <c r="VDY50" s="53"/>
      <c r="VDZ50" s="53"/>
      <c r="VEA50" s="53"/>
      <c r="VEB50" s="53"/>
      <c r="VEC50" s="53"/>
      <c r="VED50" s="53"/>
      <c r="VEE50" s="53"/>
      <c r="VEF50" s="53"/>
      <c r="VEG50" s="53"/>
      <c r="VEH50" s="53"/>
      <c r="VEI50" s="53"/>
      <c r="VEJ50" s="53"/>
      <c r="VEK50" s="53"/>
      <c r="VEL50" s="53"/>
      <c r="VEM50" s="53"/>
      <c r="VEN50" s="53"/>
      <c r="VEO50" s="53"/>
      <c r="VEP50" s="53"/>
      <c r="VEQ50" s="53"/>
      <c r="VER50" s="53"/>
      <c r="VES50" s="53"/>
      <c r="VET50" s="53"/>
      <c r="VEU50" s="53"/>
      <c r="VEV50" s="53"/>
      <c r="VEW50" s="53"/>
      <c r="VEX50" s="53"/>
      <c r="VEY50" s="53"/>
      <c r="VEZ50" s="53"/>
      <c r="VFA50" s="53"/>
      <c r="VFB50" s="53"/>
      <c r="VFC50" s="53"/>
      <c r="VFD50" s="53"/>
      <c r="VFE50" s="53"/>
      <c r="VFF50" s="53"/>
      <c r="VFG50" s="53"/>
      <c r="VFH50" s="53"/>
      <c r="VFI50" s="53"/>
      <c r="VFJ50" s="53"/>
      <c r="VFK50" s="53"/>
      <c r="VFL50" s="53"/>
      <c r="VFM50" s="53"/>
      <c r="VFN50" s="53"/>
      <c r="VFO50" s="53"/>
      <c r="VFP50" s="53"/>
      <c r="VFQ50" s="53"/>
      <c r="VFR50" s="53"/>
      <c r="VFS50" s="53"/>
      <c r="VFT50" s="53"/>
      <c r="VFU50" s="53"/>
      <c r="VFV50" s="53"/>
      <c r="VFW50" s="53"/>
      <c r="VFX50" s="53"/>
      <c r="VFY50" s="53"/>
      <c r="VFZ50" s="53"/>
      <c r="VGA50" s="53"/>
      <c r="VGB50" s="53"/>
      <c r="VGC50" s="53"/>
      <c r="VGD50" s="53"/>
      <c r="VGE50" s="53"/>
      <c r="VGF50" s="53"/>
      <c r="VGG50" s="53"/>
      <c r="VGH50" s="53"/>
      <c r="VGI50" s="53"/>
      <c r="VGJ50" s="53"/>
      <c r="VGK50" s="53"/>
      <c r="VGL50" s="53"/>
      <c r="VGM50" s="53"/>
      <c r="VGN50" s="53"/>
      <c r="VGO50" s="53"/>
      <c r="VGP50" s="53"/>
      <c r="VGQ50" s="53"/>
      <c r="VGR50" s="53"/>
      <c r="VGS50" s="53"/>
      <c r="VGT50" s="53"/>
      <c r="VGU50" s="53"/>
      <c r="VGV50" s="53"/>
      <c r="VGW50" s="53"/>
      <c r="VGX50" s="53"/>
      <c r="VGY50" s="53"/>
      <c r="VGZ50" s="53"/>
      <c r="VHA50" s="53"/>
      <c r="VHB50" s="53"/>
      <c r="VHC50" s="53"/>
      <c r="VHD50" s="53"/>
      <c r="VHE50" s="53"/>
      <c r="VHF50" s="53"/>
      <c r="VHG50" s="53"/>
      <c r="VHH50" s="53"/>
      <c r="VHI50" s="53"/>
      <c r="VHJ50" s="53"/>
      <c r="VHK50" s="53"/>
      <c r="VHL50" s="53"/>
      <c r="VHM50" s="53"/>
      <c r="VHN50" s="53"/>
      <c r="VHO50" s="53"/>
      <c r="VHP50" s="53"/>
      <c r="VHQ50" s="53"/>
      <c r="VHR50" s="53"/>
      <c r="VHS50" s="53"/>
      <c r="VHT50" s="53"/>
      <c r="VHU50" s="53"/>
      <c r="VHV50" s="53"/>
      <c r="VHW50" s="53"/>
      <c r="VHX50" s="53"/>
      <c r="VHY50" s="53"/>
      <c r="VHZ50" s="53"/>
      <c r="VIA50" s="53"/>
      <c r="VIB50" s="53"/>
      <c r="VIC50" s="53"/>
      <c r="VID50" s="53"/>
      <c r="VIE50" s="53"/>
      <c r="VIF50" s="53"/>
      <c r="VIG50" s="53"/>
      <c r="VIH50" s="53"/>
      <c r="VII50" s="53"/>
      <c r="VIJ50" s="53"/>
      <c r="VIK50" s="53"/>
      <c r="VIL50" s="53"/>
      <c r="VIM50" s="53"/>
      <c r="VIN50" s="53"/>
      <c r="VIO50" s="53"/>
      <c r="VIP50" s="53"/>
      <c r="VIQ50" s="53"/>
      <c r="VIR50" s="53"/>
      <c r="VIS50" s="53"/>
      <c r="VIT50" s="53"/>
      <c r="VIU50" s="53"/>
      <c r="VIV50" s="53"/>
      <c r="VIW50" s="53"/>
      <c r="VIX50" s="53"/>
      <c r="VIY50" s="53"/>
      <c r="VIZ50" s="53"/>
      <c r="VJA50" s="53"/>
      <c r="VJB50" s="53"/>
      <c r="VJC50" s="53"/>
      <c r="VJD50" s="53"/>
      <c r="VJE50" s="53"/>
      <c r="VJF50" s="53"/>
      <c r="VJG50" s="53"/>
      <c r="VJH50" s="53"/>
      <c r="VJI50" s="53"/>
      <c r="VJJ50" s="53"/>
      <c r="VJK50" s="53"/>
      <c r="VJL50" s="53"/>
      <c r="VJM50" s="53"/>
      <c r="VJN50" s="53"/>
      <c r="VJO50" s="53"/>
      <c r="VJP50" s="53"/>
      <c r="VJQ50" s="53"/>
      <c r="VJR50" s="53"/>
      <c r="VJS50" s="53"/>
      <c r="VJT50" s="53"/>
      <c r="VJU50" s="53"/>
      <c r="VJV50" s="53"/>
      <c r="VJW50" s="53"/>
      <c r="VJX50" s="53"/>
      <c r="VJY50" s="53"/>
      <c r="VJZ50" s="53"/>
      <c r="VKA50" s="53"/>
      <c r="VKB50" s="53"/>
      <c r="VKC50" s="53"/>
      <c r="VKD50" s="53"/>
      <c r="VKE50" s="53"/>
      <c r="VKF50" s="53"/>
      <c r="VKG50" s="53"/>
      <c r="VKH50" s="53"/>
      <c r="VKI50" s="53"/>
      <c r="VKJ50" s="53"/>
      <c r="VKK50" s="53"/>
      <c r="VKL50" s="53"/>
      <c r="VKM50" s="53"/>
      <c r="VKN50" s="53"/>
      <c r="VKO50" s="53"/>
      <c r="VKP50" s="53"/>
      <c r="VKQ50" s="53"/>
      <c r="VKR50" s="53"/>
      <c r="VKS50" s="53"/>
      <c r="VKT50" s="53"/>
      <c r="VKU50" s="53"/>
      <c r="VKV50" s="53"/>
      <c r="VKW50" s="53"/>
      <c r="VKX50" s="53"/>
      <c r="VKY50" s="53"/>
      <c r="VKZ50" s="53"/>
      <c r="VLA50" s="53"/>
      <c r="VLB50" s="53"/>
      <c r="VLC50" s="53"/>
      <c r="VLD50" s="53"/>
      <c r="VLE50" s="53"/>
      <c r="VLF50" s="53"/>
      <c r="VLG50" s="53"/>
      <c r="VLH50" s="53"/>
      <c r="VLI50" s="53"/>
      <c r="VLJ50" s="53"/>
      <c r="VLK50" s="53"/>
      <c r="VLL50" s="53"/>
      <c r="VLM50" s="53"/>
      <c r="VLN50" s="53"/>
      <c r="VLO50" s="53"/>
      <c r="VLP50" s="53"/>
      <c r="VLQ50" s="53"/>
      <c r="VLR50" s="53"/>
      <c r="VLS50" s="53"/>
      <c r="VLT50" s="53"/>
      <c r="VLU50" s="53"/>
      <c r="VLV50" s="53"/>
      <c r="VLW50" s="53"/>
      <c r="VLX50" s="53"/>
      <c r="VLY50" s="53"/>
      <c r="VLZ50" s="53"/>
      <c r="VMA50" s="53"/>
      <c r="VMB50" s="53"/>
      <c r="VMC50" s="53"/>
      <c r="VMD50" s="53"/>
      <c r="VME50" s="53"/>
      <c r="VMF50" s="53"/>
      <c r="VMG50" s="53"/>
      <c r="VMH50" s="53"/>
      <c r="VMI50" s="53"/>
      <c r="VMJ50" s="53"/>
      <c r="VMK50" s="53"/>
      <c r="VML50" s="53"/>
      <c r="VMM50" s="53"/>
      <c r="VMN50" s="53"/>
      <c r="VMO50" s="53"/>
      <c r="VMP50" s="53"/>
      <c r="VMQ50" s="53"/>
      <c r="VMR50" s="53"/>
      <c r="VMS50" s="53"/>
      <c r="VMT50" s="53"/>
      <c r="VMU50" s="53"/>
      <c r="VMV50" s="53"/>
      <c r="VMW50" s="53"/>
      <c r="VMX50" s="53"/>
      <c r="VMY50" s="53"/>
      <c r="VMZ50" s="53"/>
      <c r="VNA50" s="53"/>
      <c r="VNB50" s="53"/>
      <c r="VNC50" s="53"/>
      <c r="VND50" s="53"/>
      <c r="VNE50" s="53"/>
      <c r="VNF50" s="53"/>
      <c r="VNG50" s="53"/>
      <c r="VNH50" s="53"/>
      <c r="VNI50" s="53"/>
      <c r="VNJ50" s="53"/>
      <c r="VNK50" s="53"/>
      <c r="VNL50" s="53"/>
      <c r="VNM50" s="53"/>
      <c r="VNN50" s="53"/>
      <c r="VNO50" s="53"/>
      <c r="VNP50" s="53"/>
      <c r="VNQ50" s="53"/>
      <c r="VNR50" s="53"/>
      <c r="VNS50" s="53"/>
      <c r="VNT50" s="53"/>
      <c r="VNU50" s="53"/>
      <c r="VNV50" s="53"/>
      <c r="VNW50" s="53"/>
      <c r="VNX50" s="53"/>
      <c r="VNY50" s="53"/>
      <c r="VNZ50" s="53"/>
      <c r="VOA50" s="53"/>
      <c r="VOB50" s="53"/>
      <c r="VOC50" s="53"/>
      <c r="VOD50" s="53"/>
      <c r="VOE50" s="53"/>
      <c r="VOF50" s="53"/>
      <c r="VOG50" s="53"/>
      <c r="VOH50" s="53"/>
      <c r="VOI50" s="53"/>
      <c r="VOJ50" s="53"/>
      <c r="VOK50" s="53"/>
      <c r="VOL50" s="53"/>
      <c r="VOM50" s="53"/>
      <c r="VON50" s="53"/>
      <c r="VOO50" s="53"/>
      <c r="VOP50" s="53"/>
      <c r="VOQ50" s="53"/>
      <c r="VOR50" s="53"/>
      <c r="VOS50" s="53"/>
      <c r="VOT50" s="53"/>
      <c r="VOU50" s="53"/>
      <c r="VOV50" s="53"/>
      <c r="VOW50" s="53"/>
      <c r="VOX50" s="53"/>
      <c r="VOY50" s="53"/>
      <c r="VOZ50" s="53"/>
      <c r="VPA50" s="53"/>
      <c r="VPB50" s="53"/>
      <c r="VPC50" s="53"/>
      <c r="VPD50" s="53"/>
      <c r="VPE50" s="53"/>
      <c r="VPF50" s="53"/>
      <c r="VPG50" s="53"/>
      <c r="VPH50" s="53"/>
      <c r="VPI50" s="53"/>
      <c r="VPJ50" s="53"/>
      <c r="VPK50" s="53"/>
      <c r="VPL50" s="53"/>
      <c r="VPM50" s="53"/>
      <c r="VPN50" s="53"/>
      <c r="VPO50" s="53"/>
      <c r="VPP50" s="53"/>
      <c r="VPQ50" s="53"/>
      <c r="VPR50" s="53"/>
      <c r="VPS50" s="53"/>
      <c r="VPT50" s="53"/>
      <c r="VPU50" s="53"/>
      <c r="VPV50" s="53"/>
      <c r="VPW50" s="53"/>
      <c r="VPX50" s="53"/>
      <c r="VPY50" s="53"/>
      <c r="VPZ50" s="53"/>
      <c r="VQA50" s="53"/>
      <c r="VQB50" s="53"/>
      <c r="VQC50" s="53"/>
      <c r="VQD50" s="53"/>
      <c r="VQE50" s="53"/>
      <c r="VQF50" s="53"/>
      <c r="VQG50" s="53"/>
      <c r="VQH50" s="53"/>
      <c r="VQI50" s="53"/>
      <c r="VQJ50" s="53"/>
      <c r="VQK50" s="53"/>
      <c r="VQL50" s="53"/>
      <c r="VQM50" s="53"/>
      <c r="VQN50" s="53"/>
      <c r="VQO50" s="53"/>
      <c r="VQP50" s="53"/>
      <c r="VQQ50" s="53"/>
      <c r="VQR50" s="53"/>
      <c r="VQS50" s="53"/>
      <c r="VQT50" s="53"/>
      <c r="VQU50" s="53"/>
      <c r="VQV50" s="53"/>
      <c r="VQW50" s="53"/>
      <c r="VQX50" s="53"/>
      <c r="VQY50" s="53"/>
      <c r="VQZ50" s="53"/>
      <c r="VRA50" s="53"/>
      <c r="VRB50" s="53"/>
      <c r="VRC50" s="53"/>
      <c r="VRD50" s="53"/>
      <c r="VRE50" s="53"/>
      <c r="VRF50" s="53"/>
      <c r="VRG50" s="53"/>
      <c r="VRH50" s="53"/>
      <c r="VRI50" s="53"/>
      <c r="VRJ50" s="53"/>
      <c r="VRK50" s="53"/>
      <c r="VRL50" s="53"/>
      <c r="VRM50" s="53"/>
      <c r="VRN50" s="53"/>
      <c r="VRO50" s="53"/>
      <c r="VRP50" s="53"/>
      <c r="VRQ50" s="53"/>
      <c r="VRR50" s="53"/>
      <c r="VRS50" s="53"/>
      <c r="VRT50" s="53"/>
      <c r="VRU50" s="53"/>
      <c r="VRV50" s="53"/>
      <c r="VRW50" s="53"/>
      <c r="VRX50" s="53"/>
      <c r="VRY50" s="53"/>
      <c r="VRZ50" s="53"/>
      <c r="VSA50" s="53"/>
      <c r="VSB50" s="53"/>
      <c r="VSC50" s="53"/>
      <c r="VSD50" s="53"/>
      <c r="VSE50" s="53"/>
      <c r="VSF50" s="53"/>
      <c r="VSG50" s="53"/>
      <c r="VSH50" s="53"/>
      <c r="VSI50" s="53"/>
      <c r="VSJ50" s="53"/>
      <c r="VSK50" s="53"/>
      <c r="VSL50" s="53"/>
      <c r="VSM50" s="53"/>
      <c r="VSN50" s="53"/>
      <c r="VSO50" s="53"/>
      <c r="VSP50" s="53"/>
      <c r="VSQ50" s="53"/>
      <c r="VSR50" s="53"/>
      <c r="VSS50" s="53"/>
      <c r="VST50" s="53"/>
      <c r="VSU50" s="53"/>
      <c r="VSV50" s="53"/>
      <c r="VSW50" s="53"/>
      <c r="VSX50" s="53"/>
      <c r="VSY50" s="53"/>
      <c r="VSZ50" s="53"/>
      <c r="VTA50" s="53"/>
      <c r="VTB50" s="53"/>
      <c r="VTC50" s="53"/>
      <c r="VTD50" s="53"/>
      <c r="VTE50" s="53"/>
      <c r="VTF50" s="53"/>
      <c r="VTG50" s="53"/>
      <c r="VTH50" s="53"/>
      <c r="VTI50" s="53"/>
      <c r="VTJ50" s="53"/>
      <c r="VTK50" s="53"/>
      <c r="VTL50" s="53"/>
      <c r="VTM50" s="53"/>
      <c r="VTN50" s="53"/>
      <c r="VTO50" s="53"/>
      <c r="VTP50" s="53"/>
      <c r="VTQ50" s="53"/>
      <c r="VTR50" s="53"/>
      <c r="VTS50" s="53"/>
      <c r="VTT50" s="53"/>
      <c r="VTU50" s="53"/>
      <c r="VTV50" s="53"/>
      <c r="VTW50" s="53"/>
      <c r="VTX50" s="53"/>
      <c r="VTY50" s="53"/>
      <c r="VTZ50" s="53"/>
      <c r="VUA50" s="53"/>
      <c r="VUB50" s="53"/>
      <c r="VUC50" s="53"/>
      <c r="VUD50" s="53"/>
      <c r="VUE50" s="53"/>
      <c r="VUF50" s="53"/>
      <c r="VUG50" s="53"/>
      <c r="VUH50" s="53"/>
      <c r="VUI50" s="53"/>
      <c r="VUJ50" s="53"/>
      <c r="VUK50" s="53"/>
      <c r="VUL50" s="53"/>
      <c r="VUM50" s="53"/>
      <c r="VUN50" s="53"/>
      <c r="VUO50" s="53"/>
      <c r="VUP50" s="53"/>
      <c r="VUQ50" s="53"/>
      <c r="VUR50" s="53"/>
      <c r="VUS50" s="53"/>
      <c r="VUT50" s="53"/>
      <c r="VUU50" s="53"/>
      <c r="VUV50" s="53"/>
      <c r="VUW50" s="53"/>
      <c r="VUX50" s="53"/>
      <c r="VUY50" s="53"/>
      <c r="VUZ50" s="53"/>
      <c r="VVA50" s="53"/>
      <c r="VVB50" s="53"/>
      <c r="VVC50" s="53"/>
      <c r="VVD50" s="53"/>
      <c r="VVE50" s="53"/>
      <c r="VVF50" s="53"/>
      <c r="VVG50" s="53"/>
      <c r="VVH50" s="53"/>
      <c r="VVI50" s="53"/>
      <c r="VVJ50" s="53"/>
      <c r="VVK50" s="53"/>
      <c r="VVL50" s="53"/>
      <c r="VVM50" s="53"/>
      <c r="VVN50" s="53"/>
      <c r="VVO50" s="53"/>
      <c r="VVP50" s="53"/>
      <c r="VVQ50" s="53"/>
      <c r="VVR50" s="53"/>
      <c r="VVS50" s="53"/>
      <c r="VVT50" s="53"/>
      <c r="VVU50" s="53"/>
      <c r="VVV50" s="53"/>
      <c r="VVW50" s="53"/>
      <c r="VVX50" s="53"/>
      <c r="VVY50" s="53"/>
      <c r="VVZ50" s="53"/>
      <c r="VWA50" s="53"/>
      <c r="VWB50" s="53"/>
      <c r="VWC50" s="53"/>
      <c r="VWD50" s="53"/>
      <c r="VWE50" s="53"/>
      <c r="VWF50" s="53"/>
      <c r="VWG50" s="53"/>
      <c r="VWH50" s="53"/>
      <c r="VWI50" s="53"/>
      <c r="VWJ50" s="53"/>
      <c r="VWK50" s="53"/>
      <c r="VWL50" s="53"/>
      <c r="VWM50" s="53"/>
      <c r="VWN50" s="53"/>
      <c r="VWO50" s="53"/>
      <c r="VWP50" s="53"/>
      <c r="VWQ50" s="53"/>
      <c r="VWR50" s="53"/>
      <c r="VWS50" s="53"/>
      <c r="VWT50" s="53"/>
      <c r="VWU50" s="53"/>
      <c r="VWV50" s="53"/>
      <c r="VWW50" s="53"/>
      <c r="VWX50" s="53"/>
      <c r="VWY50" s="53"/>
      <c r="VWZ50" s="53"/>
      <c r="VXA50" s="53"/>
      <c r="VXB50" s="53"/>
      <c r="VXC50" s="53"/>
      <c r="VXD50" s="53"/>
      <c r="VXE50" s="53"/>
      <c r="VXF50" s="53"/>
      <c r="VXG50" s="53"/>
      <c r="VXH50" s="53"/>
      <c r="VXI50" s="53"/>
      <c r="VXJ50" s="53"/>
      <c r="VXK50" s="53"/>
      <c r="VXL50" s="53"/>
      <c r="VXM50" s="53"/>
      <c r="VXN50" s="53"/>
      <c r="VXO50" s="53"/>
      <c r="VXP50" s="53"/>
      <c r="VXQ50" s="53"/>
      <c r="VXR50" s="53"/>
      <c r="VXS50" s="53"/>
      <c r="VXT50" s="53"/>
      <c r="VXU50" s="53"/>
      <c r="VXV50" s="53"/>
      <c r="VXW50" s="53"/>
      <c r="VXX50" s="53"/>
      <c r="VXY50" s="53"/>
      <c r="VXZ50" s="53"/>
      <c r="VYA50" s="53"/>
      <c r="VYB50" s="53"/>
      <c r="VYC50" s="53"/>
      <c r="VYD50" s="53"/>
      <c r="VYE50" s="53"/>
      <c r="VYF50" s="53"/>
      <c r="VYG50" s="53"/>
      <c r="VYH50" s="53"/>
      <c r="VYI50" s="53"/>
      <c r="VYJ50" s="53"/>
      <c r="VYK50" s="53"/>
      <c r="VYL50" s="53"/>
      <c r="VYM50" s="53"/>
      <c r="VYN50" s="53"/>
      <c r="VYO50" s="53"/>
      <c r="VYP50" s="53"/>
      <c r="VYQ50" s="53"/>
      <c r="VYR50" s="53"/>
      <c r="VYS50" s="53"/>
      <c r="VYT50" s="53"/>
      <c r="VYU50" s="53"/>
      <c r="VYV50" s="53"/>
      <c r="VYW50" s="53"/>
      <c r="VYX50" s="53"/>
      <c r="VYY50" s="53"/>
      <c r="VYZ50" s="53"/>
      <c r="VZA50" s="53"/>
      <c r="VZB50" s="53"/>
      <c r="VZC50" s="53"/>
      <c r="VZD50" s="53"/>
      <c r="VZE50" s="53"/>
      <c r="VZF50" s="53"/>
      <c r="VZG50" s="53"/>
      <c r="VZH50" s="53"/>
      <c r="VZI50" s="53"/>
      <c r="VZJ50" s="53"/>
      <c r="VZK50" s="53"/>
      <c r="VZL50" s="53"/>
      <c r="VZM50" s="53"/>
      <c r="VZN50" s="53"/>
      <c r="VZO50" s="53"/>
      <c r="VZP50" s="53"/>
      <c r="VZQ50" s="53"/>
      <c r="VZR50" s="53"/>
      <c r="VZS50" s="53"/>
      <c r="VZT50" s="53"/>
      <c r="VZU50" s="53"/>
      <c r="VZV50" s="53"/>
      <c r="VZW50" s="53"/>
      <c r="VZX50" s="53"/>
      <c r="VZY50" s="53"/>
      <c r="VZZ50" s="53"/>
      <c r="WAA50" s="53"/>
      <c r="WAB50" s="53"/>
      <c r="WAC50" s="53"/>
      <c r="WAD50" s="53"/>
      <c r="WAE50" s="53"/>
      <c r="WAF50" s="53"/>
      <c r="WAG50" s="53"/>
      <c r="WAH50" s="53"/>
      <c r="WAI50" s="53"/>
      <c r="WAJ50" s="53"/>
      <c r="WAK50" s="53"/>
      <c r="WAL50" s="53"/>
      <c r="WAM50" s="53"/>
      <c r="WAN50" s="53"/>
      <c r="WAO50" s="53"/>
      <c r="WAP50" s="53"/>
      <c r="WAQ50" s="53"/>
      <c r="WAR50" s="53"/>
      <c r="WAS50" s="53"/>
      <c r="WAT50" s="53"/>
      <c r="WAU50" s="53"/>
      <c r="WAV50" s="53"/>
      <c r="WAW50" s="53"/>
      <c r="WAX50" s="53"/>
      <c r="WAY50" s="53"/>
      <c r="WAZ50" s="53"/>
      <c r="WBA50" s="53"/>
      <c r="WBB50" s="53"/>
      <c r="WBC50" s="53"/>
      <c r="WBD50" s="53"/>
      <c r="WBE50" s="53"/>
      <c r="WBF50" s="53"/>
      <c r="WBG50" s="53"/>
      <c r="WBH50" s="53"/>
      <c r="WBI50" s="53"/>
      <c r="WBJ50" s="53"/>
      <c r="WBK50" s="53"/>
      <c r="WBL50" s="53"/>
      <c r="WBM50" s="53"/>
      <c r="WBN50" s="53"/>
      <c r="WBO50" s="53"/>
      <c r="WBP50" s="53"/>
      <c r="WBQ50" s="53"/>
      <c r="WBR50" s="53"/>
      <c r="WBS50" s="53"/>
      <c r="WBT50" s="53"/>
      <c r="WBU50" s="53"/>
      <c r="WBV50" s="53"/>
      <c r="WBW50" s="53"/>
      <c r="WBX50" s="53"/>
      <c r="WBY50" s="53"/>
      <c r="WBZ50" s="53"/>
      <c r="WCA50" s="53"/>
      <c r="WCB50" s="53"/>
      <c r="WCC50" s="53"/>
      <c r="WCD50" s="53"/>
      <c r="WCE50" s="53"/>
      <c r="WCF50" s="53"/>
      <c r="WCG50" s="53"/>
      <c r="WCH50" s="53"/>
      <c r="WCI50" s="53"/>
      <c r="WCJ50" s="53"/>
      <c r="WCK50" s="53"/>
      <c r="WCL50" s="53"/>
      <c r="WCM50" s="53"/>
      <c r="WCN50" s="53"/>
      <c r="WCO50" s="53"/>
      <c r="WCP50" s="53"/>
      <c r="WCQ50" s="53"/>
      <c r="WCR50" s="53"/>
      <c r="WCS50" s="53"/>
      <c r="WCT50" s="53"/>
      <c r="WCU50" s="53"/>
      <c r="WCV50" s="53"/>
      <c r="WCW50" s="53"/>
      <c r="WCX50" s="53"/>
      <c r="WCY50" s="53"/>
      <c r="WCZ50" s="53"/>
      <c r="WDA50" s="53"/>
      <c r="WDB50" s="53"/>
      <c r="WDC50" s="53"/>
      <c r="WDD50" s="53"/>
      <c r="WDE50" s="53"/>
      <c r="WDF50" s="53"/>
      <c r="WDG50" s="53"/>
      <c r="WDH50" s="53"/>
      <c r="WDI50" s="53"/>
      <c r="WDJ50" s="53"/>
      <c r="WDK50" s="53"/>
      <c r="WDL50" s="53"/>
      <c r="WDM50" s="53"/>
      <c r="WDN50" s="53"/>
      <c r="WDO50" s="53"/>
      <c r="WDP50" s="53"/>
      <c r="WDQ50" s="53"/>
      <c r="WDR50" s="53"/>
      <c r="WDS50" s="53"/>
      <c r="WDT50" s="53"/>
      <c r="WDU50" s="53"/>
      <c r="WDV50" s="53"/>
      <c r="WDW50" s="53"/>
      <c r="WDX50" s="53"/>
      <c r="WDY50" s="53"/>
      <c r="WDZ50" s="53"/>
      <c r="WEA50" s="53"/>
      <c r="WEB50" s="53"/>
      <c r="WEC50" s="53"/>
      <c r="WED50" s="53"/>
      <c r="WEE50" s="53"/>
      <c r="WEF50" s="53"/>
      <c r="WEG50" s="53"/>
      <c r="WEH50" s="53"/>
      <c r="WEI50" s="53"/>
      <c r="WEJ50" s="53"/>
      <c r="WEK50" s="53"/>
      <c r="WEL50" s="53"/>
      <c r="WEM50" s="53"/>
      <c r="WEN50" s="53"/>
      <c r="WEO50" s="53"/>
      <c r="WEP50" s="53"/>
      <c r="WEQ50" s="53"/>
      <c r="WER50" s="53"/>
      <c r="WES50" s="53"/>
      <c r="WET50" s="53"/>
      <c r="WEU50" s="53"/>
      <c r="WEV50" s="53"/>
      <c r="WEW50" s="53"/>
      <c r="WEX50" s="53"/>
      <c r="WEY50" s="53"/>
      <c r="WEZ50" s="53"/>
      <c r="WFA50" s="53"/>
      <c r="WFB50" s="53"/>
      <c r="WFC50" s="53"/>
      <c r="WFD50" s="53"/>
      <c r="WFE50" s="53"/>
      <c r="WFF50" s="53"/>
      <c r="WFG50" s="53"/>
      <c r="WFH50" s="53"/>
      <c r="WFI50" s="53"/>
      <c r="WFJ50" s="53"/>
      <c r="WFK50" s="53"/>
      <c r="WFL50" s="53"/>
      <c r="WFM50" s="53"/>
      <c r="WFN50" s="53"/>
      <c r="WFO50" s="53"/>
      <c r="WFP50" s="53"/>
      <c r="WFQ50" s="53"/>
      <c r="WFR50" s="53"/>
      <c r="WFS50" s="53"/>
      <c r="WFT50" s="53"/>
      <c r="WFU50" s="53"/>
      <c r="WFV50" s="53"/>
      <c r="WFW50" s="53"/>
      <c r="WFX50" s="53"/>
      <c r="WFY50" s="53"/>
      <c r="WFZ50" s="53"/>
      <c r="WGA50" s="53"/>
      <c r="WGB50" s="53"/>
      <c r="WGC50" s="53"/>
      <c r="WGD50" s="53"/>
      <c r="WGE50" s="53"/>
      <c r="WGF50" s="53"/>
      <c r="WGG50" s="53"/>
      <c r="WGH50" s="53"/>
      <c r="WGI50" s="53"/>
      <c r="WGJ50" s="53"/>
      <c r="WGK50" s="53"/>
      <c r="WGL50" s="53"/>
      <c r="WGM50" s="53"/>
      <c r="WGN50" s="53"/>
      <c r="WGO50" s="53"/>
      <c r="WGP50" s="53"/>
      <c r="WGQ50" s="53"/>
      <c r="WGR50" s="53"/>
      <c r="WGS50" s="53"/>
      <c r="WGT50" s="53"/>
      <c r="WGU50" s="53"/>
      <c r="WGV50" s="53"/>
      <c r="WGW50" s="53"/>
      <c r="WGX50" s="53"/>
      <c r="WGY50" s="53"/>
      <c r="WGZ50" s="53"/>
      <c r="WHA50" s="53"/>
      <c r="WHB50" s="53"/>
      <c r="WHC50" s="53"/>
      <c r="WHD50" s="53"/>
      <c r="WHE50" s="53"/>
      <c r="WHF50" s="53"/>
      <c r="WHG50" s="53"/>
      <c r="WHH50" s="53"/>
      <c r="WHI50" s="53"/>
      <c r="WHJ50" s="53"/>
      <c r="WHK50" s="53"/>
      <c r="WHL50" s="53"/>
      <c r="WHM50" s="53"/>
      <c r="WHN50" s="53"/>
      <c r="WHO50" s="53"/>
      <c r="WHP50" s="53"/>
      <c r="WHQ50" s="53"/>
      <c r="WHR50" s="53"/>
      <c r="WHS50" s="53"/>
      <c r="WHT50" s="53"/>
      <c r="WHU50" s="53"/>
      <c r="WHV50" s="53"/>
      <c r="WHW50" s="53"/>
      <c r="WHX50" s="53"/>
      <c r="WHY50" s="53"/>
      <c r="WHZ50" s="53"/>
      <c r="WIA50" s="53"/>
      <c r="WIB50" s="53"/>
      <c r="WIC50" s="53"/>
      <c r="WID50" s="53"/>
      <c r="WIE50" s="53"/>
      <c r="WIF50" s="53"/>
      <c r="WIG50" s="53"/>
      <c r="WIH50" s="53"/>
      <c r="WII50" s="53"/>
      <c r="WIJ50" s="53"/>
      <c r="WIK50" s="53"/>
      <c r="WIL50" s="53"/>
      <c r="WIM50" s="53"/>
      <c r="WIN50" s="53"/>
      <c r="WIO50" s="53"/>
      <c r="WIP50" s="53"/>
      <c r="WIQ50" s="53"/>
      <c r="WIR50" s="53"/>
      <c r="WIS50" s="53"/>
      <c r="WIT50" s="53"/>
      <c r="WIU50" s="53"/>
      <c r="WIV50" s="53"/>
      <c r="WIW50" s="53"/>
      <c r="WIX50" s="53"/>
      <c r="WIY50" s="53"/>
      <c r="WIZ50" s="53"/>
      <c r="WJA50" s="53"/>
      <c r="WJB50" s="53"/>
      <c r="WJC50" s="53"/>
      <c r="WJD50" s="53"/>
      <c r="WJE50" s="53"/>
      <c r="WJF50" s="53"/>
      <c r="WJG50" s="53"/>
      <c r="WJH50" s="53"/>
      <c r="WJI50" s="53"/>
      <c r="WJJ50" s="53"/>
      <c r="WJK50" s="53"/>
      <c r="WJL50" s="53"/>
      <c r="WJM50" s="53"/>
      <c r="WJN50" s="53"/>
      <c r="WJO50" s="53"/>
      <c r="WJP50" s="53"/>
      <c r="WJQ50" s="53"/>
      <c r="WJR50" s="53"/>
      <c r="WJS50" s="53"/>
      <c r="WJT50" s="53"/>
      <c r="WJU50" s="53"/>
      <c r="WJV50" s="53"/>
      <c r="WJW50" s="53"/>
      <c r="WJX50" s="53"/>
      <c r="WJY50" s="53"/>
      <c r="WJZ50" s="53"/>
      <c r="WKA50" s="53"/>
      <c r="WKB50" s="53"/>
      <c r="WKC50" s="53"/>
      <c r="WKD50" s="53"/>
      <c r="WKE50" s="53"/>
      <c r="WKF50" s="53"/>
      <c r="WKG50" s="53"/>
      <c r="WKH50" s="53"/>
      <c r="WKI50" s="53"/>
      <c r="WKJ50" s="53"/>
      <c r="WKK50" s="53"/>
      <c r="WKL50" s="53"/>
      <c r="WKM50" s="53"/>
      <c r="WKN50" s="53"/>
      <c r="WKO50" s="53"/>
      <c r="WKP50" s="53"/>
      <c r="WKQ50" s="53"/>
      <c r="WKR50" s="53"/>
      <c r="WKS50" s="53"/>
      <c r="WKT50" s="53"/>
      <c r="WKU50" s="53"/>
      <c r="WKV50" s="53"/>
      <c r="WKW50" s="53"/>
      <c r="WKX50" s="53"/>
      <c r="WKY50" s="53"/>
      <c r="WKZ50" s="53"/>
      <c r="WLA50" s="53"/>
      <c r="WLB50" s="53"/>
      <c r="WLC50" s="53"/>
      <c r="WLD50" s="53"/>
      <c r="WLE50" s="53"/>
      <c r="WLF50" s="53"/>
      <c r="WLG50" s="53"/>
      <c r="WLH50" s="53"/>
      <c r="WLI50" s="53"/>
      <c r="WLJ50" s="53"/>
      <c r="WLK50" s="53"/>
      <c r="WLL50" s="53"/>
      <c r="WLM50" s="53"/>
      <c r="WLN50" s="53"/>
      <c r="WLO50" s="53"/>
      <c r="WLP50" s="53"/>
      <c r="WLQ50" s="53"/>
      <c r="WLR50" s="53"/>
      <c r="WLS50" s="53"/>
      <c r="WLT50" s="53"/>
      <c r="WLU50" s="53"/>
      <c r="WLV50" s="53"/>
      <c r="WLW50" s="53"/>
      <c r="WLX50" s="53"/>
      <c r="WLY50" s="53"/>
      <c r="WLZ50" s="53"/>
      <c r="WMA50" s="53"/>
      <c r="WMB50" s="53"/>
      <c r="WMC50" s="53"/>
      <c r="WMD50" s="53"/>
      <c r="WME50" s="53"/>
      <c r="WMF50" s="53"/>
      <c r="WMG50" s="53"/>
      <c r="WMH50" s="53"/>
      <c r="WMI50" s="53"/>
      <c r="WMJ50" s="53"/>
      <c r="WMK50" s="53"/>
      <c r="WML50" s="53"/>
      <c r="WMM50" s="53"/>
      <c r="WMN50" s="53"/>
      <c r="WMO50" s="53"/>
      <c r="WMP50" s="53"/>
      <c r="WMQ50" s="53"/>
      <c r="WMR50" s="53"/>
      <c r="WMS50" s="53"/>
      <c r="WMT50" s="53"/>
      <c r="WMU50" s="53"/>
      <c r="WMV50" s="53"/>
      <c r="WMW50" s="53"/>
      <c r="WMX50" s="53"/>
      <c r="WMY50" s="53"/>
      <c r="WMZ50" s="53"/>
      <c r="WNA50" s="53"/>
      <c r="WNB50" s="53"/>
      <c r="WNC50" s="53"/>
      <c r="WND50" s="53"/>
      <c r="WNE50" s="53"/>
      <c r="WNF50" s="53"/>
      <c r="WNG50" s="53"/>
      <c r="WNH50" s="53"/>
      <c r="WNI50" s="53"/>
      <c r="WNJ50" s="53"/>
      <c r="WNK50" s="53"/>
      <c r="WNL50" s="53"/>
      <c r="WNM50" s="53"/>
      <c r="WNN50" s="53"/>
      <c r="WNO50" s="53"/>
      <c r="WNP50" s="53"/>
      <c r="WNQ50" s="53"/>
      <c r="WNR50" s="53"/>
      <c r="WNS50" s="53"/>
      <c r="WNT50" s="53"/>
      <c r="WNU50" s="53"/>
      <c r="WNV50" s="53"/>
      <c r="WNW50" s="53"/>
      <c r="WNX50" s="53"/>
      <c r="WNY50" s="53"/>
      <c r="WNZ50" s="53"/>
      <c r="WOA50" s="53"/>
      <c r="WOB50" s="53"/>
      <c r="WOC50" s="53"/>
      <c r="WOD50" s="53"/>
      <c r="WOE50" s="53"/>
      <c r="WOF50" s="53"/>
      <c r="WOG50" s="53"/>
      <c r="WOH50" s="53"/>
      <c r="WOI50" s="53"/>
      <c r="WOJ50" s="53"/>
      <c r="WOK50" s="53"/>
      <c r="WOL50" s="53"/>
      <c r="WOM50" s="53"/>
      <c r="WON50" s="53"/>
      <c r="WOO50" s="53"/>
      <c r="WOP50" s="53"/>
      <c r="WOQ50" s="53"/>
      <c r="WOR50" s="53"/>
      <c r="WOS50" s="53"/>
      <c r="WOT50" s="53"/>
      <c r="WOU50" s="53"/>
      <c r="WOV50" s="53"/>
      <c r="WOW50" s="53"/>
      <c r="WOX50" s="53"/>
      <c r="WOY50" s="53"/>
      <c r="WOZ50" s="53"/>
      <c r="WPA50" s="53"/>
      <c r="WPB50" s="53"/>
      <c r="WPC50" s="53"/>
      <c r="WPD50" s="53"/>
      <c r="WPE50" s="53"/>
      <c r="WPF50" s="53"/>
      <c r="WPG50" s="53"/>
      <c r="WPH50" s="53"/>
      <c r="WPI50" s="53"/>
      <c r="WPJ50" s="53"/>
      <c r="WPK50" s="53"/>
      <c r="WPL50" s="53"/>
      <c r="WPM50" s="53"/>
      <c r="WPN50" s="53"/>
      <c r="WPO50" s="53"/>
      <c r="WPP50" s="53"/>
      <c r="WPQ50" s="53"/>
      <c r="WPR50" s="53"/>
      <c r="WPS50" s="53"/>
      <c r="WPT50" s="53"/>
      <c r="WPU50" s="53"/>
      <c r="WPV50" s="53"/>
      <c r="WPW50" s="53"/>
      <c r="WPX50" s="53"/>
      <c r="WPY50" s="53"/>
      <c r="WPZ50" s="53"/>
      <c r="WQA50" s="53"/>
      <c r="WQB50" s="53"/>
      <c r="WQC50" s="53"/>
      <c r="WQD50" s="53"/>
      <c r="WQE50" s="53"/>
      <c r="WQF50" s="53"/>
      <c r="WQG50" s="53"/>
      <c r="WQH50" s="53"/>
      <c r="WQI50" s="53"/>
      <c r="WQJ50" s="53"/>
      <c r="WQK50" s="53"/>
      <c r="WQL50" s="53"/>
      <c r="WQM50" s="53"/>
      <c r="WQN50" s="53"/>
      <c r="WQO50" s="53"/>
      <c r="WQP50" s="53"/>
      <c r="WQQ50" s="53"/>
      <c r="WQR50" s="53"/>
      <c r="WQS50" s="53"/>
      <c r="WQT50" s="53"/>
      <c r="WQU50" s="53"/>
      <c r="WQV50" s="53"/>
      <c r="WQW50" s="53"/>
      <c r="WQX50" s="53"/>
      <c r="WQY50" s="53"/>
      <c r="WQZ50" s="53"/>
      <c r="WRA50" s="53"/>
      <c r="WRB50" s="53"/>
      <c r="WRC50" s="53"/>
      <c r="WRD50" s="53"/>
      <c r="WRE50" s="53"/>
      <c r="WRF50" s="53"/>
      <c r="WRG50" s="53"/>
      <c r="WRH50" s="53"/>
      <c r="WRI50" s="53"/>
      <c r="WRJ50" s="53"/>
      <c r="WRK50" s="53"/>
      <c r="WRL50" s="53"/>
      <c r="WRM50" s="53"/>
      <c r="WRN50" s="53"/>
      <c r="WRO50" s="53"/>
      <c r="WRP50" s="53"/>
      <c r="WRQ50" s="53"/>
      <c r="WRR50" s="53"/>
      <c r="WRS50" s="53"/>
      <c r="WRT50" s="53"/>
      <c r="WRU50" s="53"/>
      <c r="WRV50" s="53"/>
      <c r="WRW50" s="53"/>
      <c r="WRX50" s="53"/>
      <c r="WRY50" s="53"/>
      <c r="WRZ50" s="53"/>
      <c r="WSA50" s="53"/>
      <c r="WSB50" s="53"/>
      <c r="WSC50" s="53"/>
      <c r="WSD50" s="53"/>
      <c r="WSE50" s="53"/>
      <c r="WSF50" s="53"/>
      <c r="WSG50" s="53"/>
      <c r="WSH50" s="53"/>
      <c r="WSI50" s="53"/>
      <c r="WSJ50" s="53"/>
      <c r="WSK50" s="53"/>
      <c r="WSL50" s="53"/>
      <c r="WSM50" s="53"/>
      <c r="WSN50" s="53"/>
      <c r="WSO50" s="53"/>
      <c r="WSP50" s="53"/>
      <c r="WSQ50" s="53"/>
      <c r="WSR50" s="53"/>
      <c r="WSS50" s="53"/>
      <c r="WST50" s="53"/>
      <c r="WSU50" s="53"/>
      <c r="WSV50" s="53"/>
      <c r="WSW50" s="53"/>
      <c r="WSX50" s="53"/>
      <c r="WSY50" s="53"/>
      <c r="WSZ50" s="53"/>
      <c r="WTA50" s="53"/>
      <c r="WTB50" s="53"/>
      <c r="WTC50" s="53"/>
      <c r="WTD50" s="53"/>
      <c r="WTE50" s="53"/>
      <c r="WTF50" s="53"/>
      <c r="WTG50" s="53"/>
      <c r="WTH50" s="53"/>
      <c r="WTI50" s="53"/>
      <c r="WTJ50" s="53"/>
      <c r="WTK50" s="53"/>
      <c r="WTL50" s="53"/>
      <c r="WTM50" s="53"/>
      <c r="WTN50" s="53"/>
      <c r="WTO50" s="53"/>
      <c r="WTP50" s="53"/>
      <c r="WTQ50" s="53"/>
      <c r="WTR50" s="53"/>
      <c r="WTS50" s="53"/>
      <c r="WTT50" s="53"/>
      <c r="WTU50" s="53"/>
      <c r="WTV50" s="53"/>
      <c r="WTW50" s="53"/>
      <c r="WTX50" s="53"/>
      <c r="WTY50" s="53"/>
      <c r="WTZ50" s="53"/>
      <c r="WUA50" s="53"/>
      <c r="WUB50" s="53"/>
      <c r="WUC50" s="53"/>
      <c r="WUD50" s="53"/>
      <c r="WUE50" s="53"/>
      <c r="WUF50" s="53"/>
      <c r="WUG50" s="53"/>
      <c r="WUH50" s="53"/>
      <c r="WUI50" s="53"/>
      <c r="WUJ50" s="53"/>
      <c r="WUK50" s="53"/>
      <c r="WUL50" s="53"/>
      <c r="WUM50" s="53"/>
      <c r="WUN50" s="53"/>
      <c r="WUO50" s="53"/>
      <c r="WUP50" s="53"/>
      <c r="WUQ50" s="53"/>
      <c r="WUR50" s="53"/>
      <c r="WUS50" s="53"/>
      <c r="WUT50" s="53"/>
      <c r="WUU50" s="53"/>
      <c r="WUV50" s="53"/>
      <c r="WUW50" s="53"/>
      <c r="WUX50" s="53"/>
      <c r="WUY50" s="53"/>
      <c r="WUZ50" s="53"/>
      <c r="WVA50" s="53"/>
      <c r="WVB50" s="53"/>
      <c r="WVC50" s="53"/>
      <c r="WVD50" s="53"/>
      <c r="WVE50" s="53"/>
      <c r="WVF50" s="53"/>
      <c r="WVG50" s="53"/>
      <c r="WVH50" s="53"/>
      <c r="WVI50" s="53"/>
      <c r="WVJ50" s="53"/>
      <c r="WVK50" s="53"/>
      <c r="WVL50" s="53"/>
      <c r="WVM50" s="53"/>
      <c r="WVN50" s="53"/>
      <c r="WVO50" s="53"/>
      <c r="WVP50" s="53"/>
      <c r="WVQ50" s="53"/>
      <c r="WVR50" s="53"/>
      <c r="WVS50" s="53"/>
      <c r="WVT50" s="53"/>
      <c r="WVU50" s="53"/>
      <c r="WVV50" s="53"/>
      <c r="WVW50" s="53"/>
      <c r="WVX50" s="53"/>
      <c r="WVY50" s="53"/>
      <c r="WVZ50" s="53"/>
      <c r="WWA50" s="53"/>
      <c r="WWB50" s="53"/>
      <c r="WWC50" s="53"/>
      <c r="WWD50" s="53"/>
      <c r="WWE50" s="53"/>
      <c r="WWF50" s="53"/>
      <c r="WWG50" s="53"/>
      <c r="WWH50" s="53"/>
      <c r="WWI50" s="53"/>
      <c r="WWJ50" s="53"/>
      <c r="WWK50" s="53"/>
      <c r="WWL50" s="53"/>
      <c r="WWM50" s="53"/>
      <c r="WWN50" s="53"/>
      <c r="WWO50" s="53"/>
      <c r="WWP50" s="53"/>
      <c r="WWQ50" s="53"/>
      <c r="WWR50" s="53"/>
      <c r="WWS50" s="53"/>
      <c r="WWT50" s="53"/>
      <c r="WWU50" s="53"/>
      <c r="WWV50" s="53"/>
      <c r="WWW50" s="53"/>
      <c r="WWX50" s="53"/>
      <c r="WWY50" s="53"/>
      <c r="WWZ50" s="53"/>
      <c r="WXA50" s="53"/>
      <c r="WXB50" s="53"/>
      <c r="WXC50" s="53"/>
      <c r="WXD50" s="53"/>
      <c r="WXE50" s="53"/>
      <c r="WXF50" s="53"/>
      <c r="WXG50" s="53"/>
      <c r="WXH50" s="53"/>
      <c r="WXI50" s="53"/>
      <c r="WXJ50" s="53"/>
      <c r="WXK50" s="53"/>
      <c r="WXL50" s="53"/>
      <c r="WXM50" s="53"/>
      <c r="WXN50" s="53"/>
      <c r="WXO50" s="53"/>
      <c r="WXP50" s="53"/>
      <c r="WXQ50" s="53"/>
      <c r="WXR50" s="53"/>
      <c r="WXS50" s="53"/>
      <c r="WXT50" s="53"/>
      <c r="WXU50" s="53"/>
      <c r="WXV50" s="53"/>
      <c r="WXW50" s="53"/>
      <c r="WXX50" s="53"/>
      <c r="WXY50" s="53"/>
      <c r="WXZ50" s="53"/>
      <c r="WYA50" s="53"/>
      <c r="WYB50" s="53"/>
      <c r="WYC50" s="53"/>
      <c r="WYD50" s="53"/>
      <c r="WYE50" s="53"/>
      <c r="WYF50" s="53"/>
      <c r="WYG50" s="53"/>
      <c r="WYH50" s="53"/>
      <c r="WYI50" s="53"/>
      <c r="WYJ50" s="53"/>
      <c r="WYK50" s="53"/>
      <c r="WYL50" s="53"/>
      <c r="WYM50" s="53"/>
      <c r="WYN50" s="53"/>
      <c r="WYO50" s="53"/>
      <c r="WYP50" s="53"/>
      <c r="WYQ50" s="53"/>
      <c r="WYR50" s="53"/>
      <c r="WYS50" s="53"/>
      <c r="WYT50" s="53"/>
      <c r="WYU50" s="53"/>
      <c r="WYV50" s="53"/>
      <c r="WYW50" s="53"/>
      <c r="WYX50" s="53"/>
      <c r="WYY50" s="53"/>
      <c r="WYZ50" s="53"/>
      <c r="WZA50" s="53"/>
      <c r="WZB50" s="53"/>
      <c r="WZC50" s="53"/>
      <c r="WZD50" s="53"/>
      <c r="WZE50" s="53"/>
      <c r="WZF50" s="53"/>
      <c r="WZG50" s="53"/>
      <c r="WZH50" s="53"/>
      <c r="WZI50" s="53"/>
      <c r="WZJ50" s="53"/>
      <c r="WZK50" s="53"/>
      <c r="WZL50" s="53"/>
      <c r="WZM50" s="53"/>
      <c r="WZN50" s="53"/>
      <c r="WZO50" s="53"/>
      <c r="WZP50" s="53"/>
      <c r="WZQ50" s="53"/>
      <c r="WZR50" s="53"/>
      <c r="WZS50" s="53"/>
      <c r="WZT50" s="53"/>
      <c r="WZU50" s="53"/>
      <c r="WZV50" s="53"/>
      <c r="WZW50" s="53"/>
      <c r="WZX50" s="53"/>
      <c r="WZY50" s="53"/>
      <c r="WZZ50" s="53"/>
      <c r="XAA50" s="53"/>
      <c r="XAB50" s="53"/>
      <c r="XAC50" s="53"/>
      <c r="XAD50" s="53"/>
      <c r="XAE50" s="53"/>
      <c r="XAF50" s="53"/>
      <c r="XAG50" s="53"/>
      <c r="XAH50" s="53"/>
      <c r="XAI50" s="53"/>
      <c r="XAJ50" s="53"/>
      <c r="XAK50" s="53"/>
      <c r="XAL50" s="53"/>
      <c r="XAM50" s="53"/>
      <c r="XAN50" s="53"/>
      <c r="XAO50" s="53"/>
      <c r="XAP50" s="53"/>
      <c r="XAQ50" s="53"/>
      <c r="XAR50" s="53"/>
      <c r="XAS50" s="53"/>
      <c r="XAT50" s="53"/>
      <c r="XAU50" s="53"/>
      <c r="XAV50" s="53"/>
      <c r="XAW50" s="53"/>
      <c r="XAX50" s="53"/>
      <c r="XAY50" s="53"/>
      <c r="XAZ50" s="53"/>
      <c r="XBA50" s="53"/>
      <c r="XBB50" s="53"/>
      <c r="XBC50" s="53"/>
      <c r="XBD50" s="53"/>
      <c r="XBE50" s="53"/>
      <c r="XBF50" s="53"/>
      <c r="XBG50" s="53"/>
      <c r="XBH50" s="53"/>
      <c r="XBI50" s="53"/>
      <c r="XBJ50" s="53"/>
      <c r="XBK50" s="53"/>
      <c r="XBL50" s="53"/>
      <c r="XBM50" s="53"/>
      <c r="XBN50" s="53"/>
      <c r="XBO50" s="53"/>
      <c r="XBP50" s="53"/>
      <c r="XBQ50" s="53"/>
      <c r="XBR50" s="53"/>
      <c r="XBS50" s="53"/>
      <c r="XBT50" s="53"/>
      <c r="XBU50" s="53"/>
      <c r="XBV50" s="53"/>
      <c r="XBW50" s="53"/>
      <c r="XBX50" s="53"/>
      <c r="XBY50" s="53"/>
      <c r="XBZ50" s="53"/>
      <c r="XCA50" s="53"/>
      <c r="XCB50" s="53"/>
      <c r="XCC50" s="53"/>
      <c r="XCD50" s="53"/>
      <c r="XCE50" s="53"/>
      <c r="XCF50" s="53"/>
      <c r="XCG50" s="53"/>
      <c r="XCH50" s="53"/>
      <c r="XCI50" s="53"/>
      <c r="XCJ50" s="53"/>
      <c r="XCK50" s="53"/>
      <c r="XCL50" s="53"/>
      <c r="XCM50" s="53"/>
      <c r="XCN50" s="53"/>
      <c r="XCO50" s="53"/>
      <c r="XCP50" s="53"/>
      <c r="XCQ50" s="53"/>
      <c r="XCR50" s="53"/>
      <c r="XCS50" s="53"/>
      <c r="XCT50" s="53"/>
      <c r="XCU50" s="53"/>
      <c r="XCV50" s="53"/>
      <c r="XCW50" s="53"/>
      <c r="XCX50" s="53"/>
      <c r="XCY50" s="53"/>
      <c r="XCZ50" s="53"/>
      <c r="XDA50" s="53"/>
      <c r="XDB50" s="53"/>
      <c r="XDC50" s="53"/>
      <c r="XDD50" s="53"/>
      <c r="XDE50" s="53"/>
      <c r="XDF50" s="53"/>
      <c r="XDG50" s="53"/>
      <c r="XDH50" s="53"/>
      <c r="XDI50" s="53"/>
      <c r="XDJ50" s="53"/>
      <c r="XDK50" s="53"/>
      <c r="XDL50" s="53"/>
      <c r="XDM50" s="53"/>
      <c r="XDN50" s="53"/>
      <c r="XDO50" s="53"/>
      <c r="XDP50" s="53"/>
      <c r="XDQ50" s="53"/>
      <c r="XDR50" s="53"/>
      <c r="XDS50" s="53"/>
      <c r="XDT50" s="53"/>
      <c r="XDU50" s="53"/>
      <c r="XDV50" s="53"/>
      <c r="XDW50" s="53"/>
      <c r="XDX50" s="53"/>
      <c r="XDY50" s="53"/>
      <c r="XDZ50" s="53"/>
      <c r="XEA50" s="53"/>
      <c r="XEB50" s="53"/>
      <c r="XEC50" s="53"/>
      <c r="XED50" s="53"/>
      <c r="XEE50" s="53"/>
      <c r="XEF50" s="53"/>
      <c r="XEG50" s="53"/>
      <c r="XEH50" s="53"/>
      <c r="XEI50" s="53"/>
      <c r="XEJ50" s="53"/>
      <c r="XEK50" s="53"/>
      <c r="XEL50" s="53"/>
      <c r="XEM50" s="53"/>
      <c r="XEN50" s="53"/>
      <c r="XEO50" s="53"/>
      <c r="XEP50" s="53"/>
      <c r="XEQ50" s="53"/>
      <c r="XER50" s="53"/>
      <c r="XES50" s="53"/>
      <c r="XET50" s="53"/>
      <c r="XEU50" s="53"/>
      <c r="XEV50" s="53"/>
      <c r="XEW50" s="53"/>
      <c r="XEX50" s="53"/>
      <c r="XEY50" s="53"/>
      <c r="XEZ50" s="53"/>
      <c r="XFA50" s="53"/>
      <c r="XFB50" s="53"/>
      <c r="XFC50" s="53"/>
      <c r="XFD50" s="53"/>
    </row>
    <row r="51" spans="1:16384">
      <c r="A51" s="314" t="s">
        <v>498</v>
      </c>
      <c r="B51" s="314"/>
      <c r="C51" s="314"/>
      <c r="D51" s="314"/>
      <c r="E51" s="314"/>
      <c r="F51" s="32"/>
      <c r="G51" s="32"/>
      <c r="H51" s="32"/>
      <c r="I51" s="32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95"/>
      <c r="AE51" s="95"/>
      <c r="AF51" s="95"/>
      <c r="AG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</row>
    <row r="52" spans="1:16384" ht="69.75" customHeight="1">
      <c r="A52" s="299" t="s">
        <v>292</v>
      </c>
      <c r="B52" s="299" t="s">
        <v>0</v>
      </c>
      <c r="C52" s="305" t="s">
        <v>1</v>
      </c>
      <c r="D52" s="306" t="s">
        <v>2</v>
      </c>
      <c r="E52" s="299" t="s">
        <v>3</v>
      </c>
      <c r="F52" s="299" t="s">
        <v>512</v>
      </c>
      <c r="G52" s="299" t="s">
        <v>513</v>
      </c>
      <c r="H52" s="309" t="s">
        <v>514</v>
      </c>
      <c r="I52" s="299" t="s">
        <v>4</v>
      </c>
      <c r="J52" s="299" t="s">
        <v>5</v>
      </c>
      <c r="K52" s="313" t="s">
        <v>6</v>
      </c>
      <c r="L52" s="299" t="s">
        <v>7</v>
      </c>
      <c r="M52" s="300" t="s">
        <v>515</v>
      </c>
      <c r="N52" s="300"/>
      <c r="O52" s="300"/>
      <c r="P52" s="300"/>
      <c r="Q52" s="301" t="s">
        <v>516</v>
      </c>
      <c r="R52" s="302" t="s">
        <v>519</v>
      </c>
      <c r="S52" s="303"/>
      <c r="T52" s="304"/>
      <c r="U52" s="301" t="s">
        <v>520</v>
      </c>
      <c r="V52" s="297" t="s">
        <v>293</v>
      </c>
      <c r="W52" s="297" t="s">
        <v>541</v>
      </c>
      <c r="X52" s="297" t="s">
        <v>542</v>
      </c>
      <c r="Y52" s="297" t="s">
        <v>294</v>
      </c>
      <c r="Z52" s="297" t="s">
        <v>295</v>
      </c>
      <c r="AA52" s="297" t="s">
        <v>543</v>
      </c>
      <c r="AB52" s="297" t="s">
        <v>527</v>
      </c>
      <c r="AC52" s="245" t="s">
        <v>319</v>
      </c>
      <c r="AD52" s="111"/>
      <c r="AE52" s="111"/>
      <c r="AF52" s="111"/>
      <c r="AG52" s="95"/>
      <c r="AH52" s="95"/>
      <c r="AI52" s="95"/>
      <c r="AJ52" s="95"/>
      <c r="AK52" s="144"/>
      <c r="AL52" s="144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</row>
    <row r="53" spans="1:16384">
      <c r="A53" s="299"/>
      <c r="B53" s="299"/>
      <c r="C53" s="305"/>
      <c r="D53" s="306"/>
      <c r="E53" s="299"/>
      <c r="F53" s="299"/>
      <c r="G53" s="299"/>
      <c r="H53" s="309"/>
      <c r="I53" s="299"/>
      <c r="J53" s="299"/>
      <c r="K53" s="313"/>
      <c r="L53" s="299"/>
      <c r="M53" s="243" t="s">
        <v>530</v>
      </c>
      <c r="N53" s="244" t="s">
        <v>531</v>
      </c>
      <c r="O53" s="244" t="s">
        <v>532</v>
      </c>
      <c r="P53" s="243" t="s">
        <v>533</v>
      </c>
      <c r="Q53" s="301"/>
      <c r="R53" s="243" t="s">
        <v>538</v>
      </c>
      <c r="S53" s="244" t="s">
        <v>539</v>
      </c>
      <c r="T53" s="243" t="s">
        <v>540</v>
      </c>
      <c r="U53" s="301"/>
      <c r="V53" s="298"/>
      <c r="W53" s="298"/>
      <c r="X53" s="298"/>
      <c r="Y53" s="298"/>
      <c r="Z53" s="298"/>
      <c r="AA53" s="298"/>
      <c r="AB53" s="298"/>
      <c r="AC53" s="246" t="s">
        <v>544</v>
      </c>
      <c r="AD53" s="112"/>
      <c r="AE53" s="112"/>
      <c r="AF53" s="112"/>
      <c r="AG53" s="95"/>
      <c r="AH53" s="95"/>
      <c r="AI53" s="95"/>
      <c r="AJ53" s="95"/>
      <c r="AK53" s="144"/>
      <c r="AL53" s="144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</row>
    <row r="54" spans="1:16384" s="50" customFormat="1">
      <c r="A54" s="142" t="s">
        <v>47</v>
      </c>
      <c r="B54" s="199">
        <v>416</v>
      </c>
      <c r="C54" s="199">
        <v>9</v>
      </c>
      <c r="D54" s="199">
        <v>301</v>
      </c>
      <c r="E54" s="199" t="s">
        <v>48</v>
      </c>
      <c r="F54" s="148">
        <v>60141</v>
      </c>
      <c r="G54" s="148">
        <v>78872</v>
      </c>
      <c r="H54" s="146">
        <v>18.731000000000002</v>
      </c>
      <c r="I54" s="149">
        <v>4</v>
      </c>
      <c r="J54" s="199" t="s">
        <v>505</v>
      </c>
      <c r="K54" s="143">
        <v>42249</v>
      </c>
      <c r="L54" s="142" t="s">
        <v>299</v>
      </c>
      <c r="M54" s="154">
        <v>6.7249999999999996</v>
      </c>
      <c r="N54" s="154">
        <v>6.375</v>
      </c>
      <c r="O54" s="154">
        <v>4.45</v>
      </c>
      <c r="P54" s="154">
        <v>1.125</v>
      </c>
      <c r="Q54" s="154">
        <v>3.08514</v>
      </c>
      <c r="R54" s="154">
        <v>0</v>
      </c>
      <c r="S54" s="154">
        <v>0</v>
      </c>
      <c r="T54" s="154">
        <f>SUM(M54:P54)</f>
        <v>18.675000000000001</v>
      </c>
      <c r="U54" s="154">
        <v>1.2177500000000001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4">
        <v>70.89</v>
      </c>
      <c r="AB54" s="154">
        <v>0.1081324</v>
      </c>
      <c r="AC54" s="155">
        <v>0</v>
      </c>
      <c r="AD54" s="152"/>
      <c r="AE54" s="152"/>
      <c r="AF54" s="152"/>
    </row>
    <row r="55" spans="1:16384" s="50" customFormat="1">
      <c r="A55" s="142" t="s">
        <v>47</v>
      </c>
      <c r="B55" s="199">
        <v>416</v>
      </c>
      <c r="C55" s="199">
        <v>9</v>
      </c>
      <c r="D55" s="199">
        <v>301</v>
      </c>
      <c r="E55" s="199" t="s">
        <v>48</v>
      </c>
      <c r="F55" s="148">
        <v>78872</v>
      </c>
      <c r="G55" s="148">
        <v>60141</v>
      </c>
      <c r="H55" s="146">
        <v>18.731000000000002</v>
      </c>
      <c r="I55" s="149">
        <v>4</v>
      </c>
      <c r="J55" s="199" t="s">
        <v>82</v>
      </c>
      <c r="K55" s="143">
        <v>42249</v>
      </c>
      <c r="L55" s="142" t="s">
        <v>299</v>
      </c>
      <c r="M55" s="154">
        <v>6.85</v>
      </c>
      <c r="N55" s="154">
        <v>5.9749999999999996</v>
      </c>
      <c r="O55" s="154">
        <v>3.875</v>
      </c>
      <c r="P55" s="154">
        <v>1.9750000000000001</v>
      </c>
      <c r="Q55" s="154">
        <v>3.2073100000000001</v>
      </c>
      <c r="R55" s="154">
        <v>0</v>
      </c>
      <c r="S55" s="154">
        <v>0</v>
      </c>
      <c r="T55" s="154">
        <f t="shared" ref="T55:T116" si="13">SUM(M55:P55)</f>
        <v>18.675000000000001</v>
      </c>
      <c r="U55" s="154">
        <v>1.0098400000000001</v>
      </c>
      <c r="V55" s="155">
        <v>0</v>
      </c>
      <c r="W55" s="155">
        <v>11</v>
      </c>
      <c r="X55" s="155">
        <v>0</v>
      </c>
      <c r="Y55" s="155">
        <v>0</v>
      </c>
      <c r="Z55" s="155">
        <v>0</v>
      </c>
      <c r="AA55" s="154">
        <v>5.8</v>
      </c>
      <c r="AB55" s="154">
        <v>8.8471000000000001E-3</v>
      </c>
      <c r="AC55" s="155">
        <v>0</v>
      </c>
      <c r="AD55" s="152"/>
      <c r="AE55" s="152"/>
      <c r="AF55" s="152"/>
    </row>
    <row r="56" spans="1:16384" s="50" customFormat="1">
      <c r="A56" s="142" t="s">
        <v>47</v>
      </c>
      <c r="B56" s="199">
        <v>416</v>
      </c>
      <c r="C56" s="199">
        <v>1</v>
      </c>
      <c r="D56" s="199">
        <v>201</v>
      </c>
      <c r="E56" s="199" t="s">
        <v>350</v>
      </c>
      <c r="F56" s="148" t="s">
        <v>351</v>
      </c>
      <c r="G56" s="148" t="s">
        <v>352</v>
      </c>
      <c r="H56" s="146">
        <v>2.99</v>
      </c>
      <c r="I56" s="149">
        <v>10</v>
      </c>
      <c r="J56" s="199" t="s">
        <v>505</v>
      </c>
      <c r="K56" s="143">
        <v>42248</v>
      </c>
      <c r="L56" s="142" t="s">
        <v>299</v>
      </c>
      <c r="M56" s="154">
        <v>2.5249999999999999</v>
      </c>
      <c r="N56" s="154">
        <v>0.35</v>
      </c>
      <c r="O56" s="154">
        <v>0.125</v>
      </c>
      <c r="P56" s="154">
        <v>0.1</v>
      </c>
      <c r="Q56" s="154">
        <v>2.0402399999999998</v>
      </c>
      <c r="R56" s="154">
        <v>0</v>
      </c>
      <c r="S56" s="154">
        <v>0</v>
      </c>
      <c r="T56" s="154">
        <f t="shared" si="13"/>
        <v>3.1</v>
      </c>
      <c r="U56" s="154">
        <v>1.13568</v>
      </c>
      <c r="V56" s="155">
        <v>0</v>
      </c>
      <c r="W56" s="155">
        <v>0</v>
      </c>
      <c r="X56" s="155">
        <v>0</v>
      </c>
      <c r="Y56" s="155">
        <v>0</v>
      </c>
      <c r="Z56" s="155">
        <v>0</v>
      </c>
      <c r="AA56" s="154">
        <v>0</v>
      </c>
      <c r="AB56" s="154">
        <v>0</v>
      </c>
      <c r="AC56" s="155">
        <v>0</v>
      </c>
      <c r="AD56" s="152"/>
      <c r="AE56" s="152"/>
      <c r="AF56" s="152"/>
    </row>
    <row r="57" spans="1:16384" s="50" customFormat="1">
      <c r="A57" s="142" t="s">
        <v>47</v>
      </c>
      <c r="B57" s="199">
        <v>416</v>
      </c>
      <c r="C57" s="199">
        <v>1</v>
      </c>
      <c r="D57" s="199">
        <v>201</v>
      </c>
      <c r="E57" s="199" t="s">
        <v>350</v>
      </c>
      <c r="F57" s="148" t="s">
        <v>352</v>
      </c>
      <c r="G57" s="148" t="s">
        <v>353</v>
      </c>
      <c r="H57" s="146">
        <v>8.3000000000000007</v>
      </c>
      <c r="I57" s="149">
        <v>10</v>
      </c>
      <c r="J57" s="199" t="s">
        <v>505</v>
      </c>
      <c r="K57" s="143">
        <v>42248</v>
      </c>
      <c r="L57" s="142" t="s">
        <v>299</v>
      </c>
      <c r="M57" s="154">
        <v>6.6</v>
      </c>
      <c r="N57" s="154">
        <v>1.2250000000000001</v>
      </c>
      <c r="O57" s="154">
        <v>0.4</v>
      </c>
      <c r="P57" s="154">
        <v>0.1</v>
      </c>
      <c r="Q57" s="154">
        <v>2.1047699999999998</v>
      </c>
      <c r="R57" s="154">
        <v>0</v>
      </c>
      <c r="S57" s="154">
        <v>0</v>
      </c>
      <c r="T57" s="154">
        <f t="shared" si="13"/>
        <v>8.3249999999999993</v>
      </c>
      <c r="U57" s="154">
        <v>1.1276299999999999</v>
      </c>
      <c r="V57" s="155">
        <v>0</v>
      </c>
      <c r="W57" s="155">
        <v>0</v>
      </c>
      <c r="X57" s="155">
        <v>0</v>
      </c>
      <c r="Y57" s="155">
        <v>0</v>
      </c>
      <c r="Z57" s="155">
        <v>0</v>
      </c>
      <c r="AA57" s="154">
        <v>0</v>
      </c>
      <c r="AB57" s="154">
        <v>0</v>
      </c>
      <c r="AC57" s="155">
        <v>0</v>
      </c>
      <c r="AD57" s="152"/>
      <c r="AE57" s="152"/>
      <c r="AF57" s="152"/>
    </row>
    <row r="58" spans="1:16384" s="50" customFormat="1">
      <c r="A58" s="142" t="s">
        <v>47</v>
      </c>
      <c r="B58" s="199">
        <v>416</v>
      </c>
      <c r="C58" s="199">
        <v>1</v>
      </c>
      <c r="D58" s="199">
        <v>201</v>
      </c>
      <c r="E58" s="199" t="s">
        <v>350</v>
      </c>
      <c r="F58" s="148" t="s">
        <v>352</v>
      </c>
      <c r="G58" s="148" t="s">
        <v>351</v>
      </c>
      <c r="H58" s="146">
        <v>2.99</v>
      </c>
      <c r="I58" s="149">
        <v>10</v>
      </c>
      <c r="J58" s="199" t="s">
        <v>82</v>
      </c>
      <c r="K58" s="143">
        <v>42249</v>
      </c>
      <c r="L58" s="142" t="s">
        <v>299</v>
      </c>
      <c r="M58" s="154">
        <v>1.1499999999999999</v>
      </c>
      <c r="N58" s="154">
        <v>0.85</v>
      </c>
      <c r="O58" s="154">
        <v>0.65</v>
      </c>
      <c r="P58" s="154">
        <v>0.375</v>
      </c>
      <c r="Q58" s="154">
        <v>3.15157</v>
      </c>
      <c r="R58" s="154">
        <v>0</v>
      </c>
      <c r="S58" s="154">
        <v>0</v>
      </c>
      <c r="T58" s="154">
        <f t="shared" si="13"/>
        <v>3.0249999999999999</v>
      </c>
      <c r="U58" s="154">
        <v>0.93958699999999995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4">
        <v>0</v>
      </c>
      <c r="AB58" s="154">
        <v>0</v>
      </c>
      <c r="AC58" s="155">
        <v>0</v>
      </c>
      <c r="AD58" s="152"/>
      <c r="AE58" s="152"/>
      <c r="AF58" s="152"/>
    </row>
    <row r="59" spans="1:16384" s="50" customFormat="1">
      <c r="A59" s="142" t="s">
        <v>47</v>
      </c>
      <c r="B59" s="199">
        <v>416</v>
      </c>
      <c r="C59" s="199">
        <v>1</v>
      </c>
      <c r="D59" s="199">
        <v>201</v>
      </c>
      <c r="E59" s="199" t="s">
        <v>350</v>
      </c>
      <c r="F59" s="148" t="s">
        <v>353</v>
      </c>
      <c r="G59" s="148" t="s">
        <v>352</v>
      </c>
      <c r="H59" s="146">
        <v>8.3000000000000007</v>
      </c>
      <c r="I59" s="149">
        <v>10</v>
      </c>
      <c r="J59" s="199" t="s">
        <v>82</v>
      </c>
      <c r="K59" s="143">
        <v>42249</v>
      </c>
      <c r="L59" s="142" t="s">
        <v>299</v>
      </c>
      <c r="M59" s="154">
        <v>5.9749999999999996</v>
      </c>
      <c r="N59" s="154">
        <v>1.55</v>
      </c>
      <c r="O59" s="154">
        <v>0.55000000000000004</v>
      </c>
      <c r="P59" s="154">
        <v>0.2</v>
      </c>
      <c r="Q59" s="154">
        <v>2.2911800000000002</v>
      </c>
      <c r="R59" s="154">
        <v>0</v>
      </c>
      <c r="S59" s="154">
        <v>0</v>
      </c>
      <c r="T59" s="154">
        <f t="shared" si="13"/>
        <v>8.2749999999999986</v>
      </c>
      <c r="U59" s="154">
        <v>1.07565</v>
      </c>
      <c r="V59" s="155">
        <v>0</v>
      </c>
      <c r="W59" s="155">
        <v>0</v>
      </c>
      <c r="X59" s="155">
        <v>0</v>
      </c>
      <c r="Y59" s="155">
        <v>0</v>
      </c>
      <c r="Z59" s="155">
        <v>0</v>
      </c>
      <c r="AA59" s="154">
        <v>0</v>
      </c>
      <c r="AB59" s="154">
        <v>0</v>
      </c>
      <c r="AC59" s="155">
        <v>0</v>
      </c>
      <c r="AD59" s="152"/>
      <c r="AE59" s="152"/>
      <c r="AF59" s="152"/>
    </row>
    <row r="60" spans="1:16384" s="50" customFormat="1">
      <c r="A60" s="142" t="s">
        <v>47</v>
      </c>
      <c r="B60" s="199">
        <v>416</v>
      </c>
      <c r="C60" s="199">
        <v>1</v>
      </c>
      <c r="D60" s="199">
        <v>202</v>
      </c>
      <c r="E60" s="199" t="s">
        <v>354</v>
      </c>
      <c r="F60" s="148" t="s">
        <v>353</v>
      </c>
      <c r="G60" s="148" t="s">
        <v>355</v>
      </c>
      <c r="H60" s="146">
        <v>7.4</v>
      </c>
      <c r="I60" s="149">
        <v>4</v>
      </c>
      <c r="J60" s="199" t="s">
        <v>505</v>
      </c>
      <c r="K60" s="143">
        <v>42248</v>
      </c>
      <c r="L60" s="142" t="s">
        <v>299</v>
      </c>
      <c r="M60" s="154">
        <v>6.2</v>
      </c>
      <c r="N60" s="154">
        <v>0.85</v>
      </c>
      <c r="O60" s="154">
        <v>0.25</v>
      </c>
      <c r="P60" s="154">
        <v>7.4999999999999997E-2</v>
      </c>
      <c r="Q60" s="154">
        <v>1.98675</v>
      </c>
      <c r="R60" s="154">
        <v>0</v>
      </c>
      <c r="S60" s="154">
        <v>0</v>
      </c>
      <c r="T60" s="154">
        <f t="shared" si="13"/>
        <v>7.375</v>
      </c>
      <c r="U60" s="154">
        <v>1.1940200000000001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4">
        <v>0</v>
      </c>
      <c r="AB60" s="154">
        <v>0</v>
      </c>
      <c r="AC60" s="155">
        <v>0</v>
      </c>
      <c r="AD60" s="152"/>
      <c r="AE60" s="152"/>
      <c r="AF60" s="152"/>
    </row>
    <row r="61" spans="1:16384" s="50" customFormat="1">
      <c r="A61" s="142" t="s">
        <v>47</v>
      </c>
      <c r="B61" s="199">
        <v>416</v>
      </c>
      <c r="C61" s="199">
        <v>1</v>
      </c>
      <c r="D61" s="199">
        <v>202</v>
      </c>
      <c r="E61" s="199" t="s">
        <v>354</v>
      </c>
      <c r="F61" s="148" t="s">
        <v>355</v>
      </c>
      <c r="G61" s="148" t="s">
        <v>356</v>
      </c>
      <c r="H61" s="146">
        <v>0.3</v>
      </c>
      <c r="I61" s="149">
        <v>4</v>
      </c>
      <c r="J61" s="199" t="s">
        <v>505</v>
      </c>
      <c r="K61" s="143">
        <v>42248</v>
      </c>
      <c r="L61" s="142" t="s">
        <v>299</v>
      </c>
      <c r="M61" s="154">
        <v>0.2</v>
      </c>
      <c r="N61" s="154">
        <v>0.1</v>
      </c>
      <c r="O61" s="154">
        <v>2.5000000000000001E-2</v>
      </c>
      <c r="P61" s="154">
        <v>0</v>
      </c>
      <c r="Q61" s="154">
        <v>2.4530799999999999</v>
      </c>
      <c r="R61" s="154">
        <v>0</v>
      </c>
      <c r="S61" s="154">
        <v>0</v>
      </c>
      <c r="T61" s="154">
        <f t="shared" si="13"/>
        <v>0.32500000000000007</v>
      </c>
      <c r="U61" s="154">
        <v>1.0386200000000001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4">
        <v>0</v>
      </c>
      <c r="AB61" s="154">
        <v>0</v>
      </c>
      <c r="AC61" s="155">
        <v>0</v>
      </c>
      <c r="AD61" s="152"/>
      <c r="AE61" s="152"/>
      <c r="AF61" s="152"/>
    </row>
    <row r="62" spans="1:16384" s="50" customFormat="1">
      <c r="A62" s="142" t="s">
        <v>47</v>
      </c>
      <c r="B62" s="199">
        <v>416</v>
      </c>
      <c r="C62" s="199">
        <v>1</v>
      </c>
      <c r="D62" s="199">
        <v>202</v>
      </c>
      <c r="E62" s="199" t="s">
        <v>354</v>
      </c>
      <c r="F62" s="148" t="s">
        <v>355</v>
      </c>
      <c r="G62" s="148" t="s">
        <v>353</v>
      </c>
      <c r="H62" s="146">
        <v>7.4</v>
      </c>
      <c r="I62" s="149">
        <v>4</v>
      </c>
      <c r="J62" s="199" t="s">
        <v>82</v>
      </c>
      <c r="K62" s="143">
        <v>42249</v>
      </c>
      <c r="L62" s="142" t="s">
        <v>299</v>
      </c>
      <c r="M62" s="154">
        <v>6.4</v>
      </c>
      <c r="N62" s="154">
        <v>0.67500000000000004</v>
      </c>
      <c r="O62" s="154">
        <v>0.2</v>
      </c>
      <c r="P62" s="154">
        <v>0.1</v>
      </c>
      <c r="Q62" s="154">
        <v>2.0323099999999998</v>
      </c>
      <c r="R62" s="154">
        <v>0</v>
      </c>
      <c r="S62" s="154">
        <v>0</v>
      </c>
      <c r="T62" s="154">
        <f t="shared" si="13"/>
        <v>7.375</v>
      </c>
      <c r="U62" s="154">
        <v>1.01803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4">
        <v>0</v>
      </c>
      <c r="AB62" s="154">
        <v>0</v>
      </c>
      <c r="AC62" s="155">
        <v>0</v>
      </c>
      <c r="AD62" s="152"/>
      <c r="AE62" s="152"/>
      <c r="AF62" s="152"/>
    </row>
    <row r="63" spans="1:16384" s="50" customFormat="1">
      <c r="A63" s="142" t="s">
        <v>47</v>
      </c>
      <c r="B63" s="199">
        <v>416</v>
      </c>
      <c r="C63" s="199">
        <v>1</v>
      </c>
      <c r="D63" s="199">
        <v>202</v>
      </c>
      <c r="E63" s="199" t="s">
        <v>354</v>
      </c>
      <c r="F63" s="148" t="s">
        <v>356</v>
      </c>
      <c r="G63" s="148" t="s">
        <v>321</v>
      </c>
      <c r="H63" s="146">
        <v>5.12</v>
      </c>
      <c r="I63" s="149">
        <v>4</v>
      </c>
      <c r="J63" s="199" t="s">
        <v>505</v>
      </c>
      <c r="K63" s="143">
        <v>42248</v>
      </c>
      <c r="L63" s="142" t="s">
        <v>299</v>
      </c>
      <c r="M63" s="154">
        <v>0.82499999999999996</v>
      </c>
      <c r="N63" s="154">
        <v>2.4</v>
      </c>
      <c r="O63" s="154">
        <v>1.55</v>
      </c>
      <c r="P63" s="154">
        <v>0.4</v>
      </c>
      <c r="Q63" s="154">
        <v>3.3548800000000001</v>
      </c>
      <c r="R63" s="154">
        <v>0</v>
      </c>
      <c r="S63" s="154">
        <v>0</v>
      </c>
      <c r="T63" s="154">
        <f t="shared" si="13"/>
        <v>5.1749999999999998</v>
      </c>
      <c r="U63" s="154">
        <v>1.07328</v>
      </c>
      <c r="V63" s="155">
        <v>0</v>
      </c>
      <c r="W63" s="155">
        <v>0</v>
      </c>
      <c r="X63" s="155">
        <v>0</v>
      </c>
      <c r="Y63" s="155">
        <v>0</v>
      </c>
      <c r="Z63" s="155">
        <v>0</v>
      </c>
      <c r="AA63" s="154">
        <v>0</v>
      </c>
      <c r="AB63" s="154">
        <v>0</v>
      </c>
      <c r="AC63" s="155">
        <v>0</v>
      </c>
      <c r="AD63" s="152"/>
      <c r="AE63" s="152"/>
      <c r="AF63" s="152"/>
    </row>
    <row r="64" spans="1:16384" s="50" customFormat="1">
      <c r="A64" s="142" t="s">
        <v>47</v>
      </c>
      <c r="B64" s="199">
        <v>416</v>
      </c>
      <c r="C64" s="199">
        <v>1</v>
      </c>
      <c r="D64" s="199">
        <v>202</v>
      </c>
      <c r="E64" s="199" t="s">
        <v>354</v>
      </c>
      <c r="F64" s="148" t="s">
        <v>356</v>
      </c>
      <c r="G64" s="148" t="s">
        <v>355</v>
      </c>
      <c r="H64" s="146">
        <v>0.3</v>
      </c>
      <c r="I64" s="149">
        <v>4</v>
      </c>
      <c r="J64" s="199" t="s">
        <v>82</v>
      </c>
      <c r="K64" s="143">
        <v>42249</v>
      </c>
      <c r="L64" s="142" t="s">
        <v>299</v>
      </c>
      <c r="M64" s="154">
        <v>0.25</v>
      </c>
      <c r="N64" s="154">
        <v>0</v>
      </c>
      <c r="O64" s="154">
        <v>0</v>
      </c>
      <c r="P64" s="154">
        <v>0</v>
      </c>
      <c r="Q64" s="154">
        <v>1.23</v>
      </c>
      <c r="R64" s="154">
        <v>0</v>
      </c>
      <c r="S64" s="154">
        <v>0</v>
      </c>
      <c r="T64" s="154">
        <f t="shared" si="13"/>
        <v>0.25</v>
      </c>
      <c r="U64" s="154">
        <v>1.1339999999999999</v>
      </c>
      <c r="V64" s="155">
        <v>0</v>
      </c>
      <c r="W64" s="155">
        <v>0</v>
      </c>
      <c r="X64" s="155">
        <v>0</v>
      </c>
      <c r="Y64" s="155">
        <v>0</v>
      </c>
      <c r="Z64" s="155">
        <v>0</v>
      </c>
      <c r="AA64" s="154">
        <v>0</v>
      </c>
      <c r="AB64" s="154">
        <v>0</v>
      </c>
      <c r="AC64" s="155">
        <v>0</v>
      </c>
      <c r="AD64" s="152"/>
      <c r="AE64" s="152"/>
      <c r="AF64" s="152"/>
    </row>
    <row r="65" spans="1:32" s="50" customFormat="1">
      <c r="A65" s="142" t="s">
        <v>47</v>
      </c>
      <c r="B65" s="199">
        <v>416</v>
      </c>
      <c r="C65" s="199">
        <v>1</v>
      </c>
      <c r="D65" s="199">
        <v>202</v>
      </c>
      <c r="E65" s="199" t="s">
        <v>354</v>
      </c>
      <c r="F65" s="148" t="s">
        <v>321</v>
      </c>
      <c r="G65" s="148" t="s">
        <v>356</v>
      </c>
      <c r="H65" s="146">
        <v>5.12</v>
      </c>
      <c r="I65" s="149">
        <v>4</v>
      </c>
      <c r="J65" s="199" t="s">
        <v>82</v>
      </c>
      <c r="K65" s="143">
        <v>42249</v>
      </c>
      <c r="L65" s="142" t="s">
        <v>299</v>
      </c>
      <c r="M65" s="154">
        <v>0.32500000000000001</v>
      </c>
      <c r="N65" s="154">
        <v>0.82499999999999996</v>
      </c>
      <c r="O65" s="154">
        <v>2.0249999999999999</v>
      </c>
      <c r="P65" s="154">
        <v>2</v>
      </c>
      <c r="Q65" s="154">
        <v>4.6889399999999997</v>
      </c>
      <c r="R65" s="154">
        <v>0</v>
      </c>
      <c r="S65" s="154">
        <v>0</v>
      </c>
      <c r="T65" s="154">
        <f t="shared" si="13"/>
        <v>5.1749999999999998</v>
      </c>
      <c r="U65" s="154">
        <v>1.0706599999999999</v>
      </c>
      <c r="V65" s="155">
        <v>0</v>
      </c>
      <c r="W65" s="155">
        <v>0</v>
      </c>
      <c r="X65" s="155">
        <v>0</v>
      </c>
      <c r="Y65" s="155">
        <v>0</v>
      </c>
      <c r="Z65" s="155">
        <v>0</v>
      </c>
      <c r="AA65" s="154">
        <v>0</v>
      </c>
      <c r="AB65" s="154">
        <v>0</v>
      </c>
      <c r="AC65" s="155">
        <v>0</v>
      </c>
      <c r="AD65" s="152"/>
      <c r="AE65" s="152"/>
      <c r="AF65" s="152"/>
    </row>
    <row r="66" spans="1:32" s="50" customFormat="1" hidden="1">
      <c r="A66" s="142" t="s">
        <v>47</v>
      </c>
      <c r="B66" s="199">
        <v>416</v>
      </c>
      <c r="C66" s="199">
        <v>9</v>
      </c>
      <c r="D66" s="199">
        <v>301</v>
      </c>
      <c r="E66" s="199" t="s">
        <v>48</v>
      </c>
      <c r="F66" s="148" t="s">
        <v>357</v>
      </c>
      <c r="G66" s="148" t="s">
        <v>358</v>
      </c>
      <c r="H66" s="146">
        <v>0</v>
      </c>
      <c r="I66" s="149">
        <v>4</v>
      </c>
      <c r="J66" s="199" t="s">
        <v>505</v>
      </c>
      <c r="K66" s="143">
        <v>42249</v>
      </c>
      <c r="L66" s="142" t="s">
        <v>299</v>
      </c>
      <c r="M66" s="154">
        <v>6.7249999999999996</v>
      </c>
      <c r="N66" s="154">
        <v>6.375</v>
      </c>
      <c r="O66" s="154">
        <v>4.45</v>
      </c>
      <c r="P66" s="154">
        <v>1.125</v>
      </c>
      <c r="Q66" s="154">
        <v>3.08514</v>
      </c>
      <c r="R66" s="154">
        <v>0</v>
      </c>
      <c r="S66" s="154">
        <v>0</v>
      </c>
      <c r="T66" s="154">
        <f t="shared" si="13"/>
        <v>18.675000000000001</v>
      </c>
      <c r="U66" s="154">
        <v>1.2177500000000001</v>
      </c>
      <c r="V66" s="155">
        <v>0</v>
      </c>
      <c r="W66" s="155">
        <v>0</v>
      </c>
      <c r="X66" s="155">
        <v>0</v>
      </c>
      <c r="Y66" s="155">
        <v>0</v>
      </c>
      <c r="Z66" s="155">
        <v>0</v>
      </c>
      <c r="AA66" s="154">
        <v>0</v>
      </c>
      <c r="AB66" s="154">
        <v>0.29379866836489543</v>
      </c>
      <c r="AC66" s="155">
        <v>0</v>
      </c>
      <c r="AD66" s="152"/>
      <c r="AE66" s="152"/>
      <c r="AF66" s="152"/>
    </row>
    <row r="67" spans="1:32" s="50" customFormat="1" hidden="1">
      <c r="A67" s="142" t="s">
        <v>47</v>
      </c>
      <c r="B67" s="199">
        <v>416</v>
      </c>
      <c r="C67" s="199">
        <v>9</v>
      </c>
      <c r="D67" s="199">
        <v>301</v>
      </c>
      <c r="E67" s="199" t="s">
        <v>48</v>
      </c>
      <c r="F67" s="148" t="s">
        <v>358</v>
      </c>
      <c r="G67" s="148" t="s">
        <v>357</v>
      </c>
      <c r="H67" s="146">
        <v>0</v>
      </c>
      <c r="I67" s="149">
        <v>4</v>
      </c>
      <c r="J67" s="199" t="s">
        <v>82</v>
      </c>
      <c r="K67" s="143">
        <v>42249</v>
      </c>
      <c r="L67" s="142" t="s">
        <v>299</v>
      </c>
      <c r="M67" s="154">
        <v>6.85</v>
      </c>
      <c r="N67" s="154">
        <v>5.9749999999999996</v>
      </c>
      <c r="O67" s="154">
        <v>3.875</v>
      </c>
      <c r="P67" s="154">
        <v>1.9750000000000001</v>
      </c>
      <c r="Q67" s="154">
        <v>3.2073100000000001</v>
      </c>
      <c r="R67" s="154">
        <v>0</v>
      </c>
      <c r="S67" s="154">
        <v>0</v>
      </c>
      <c r="T67" s="154">
        <f t="shared" si="13"/>
        <v>18.675000000000001</v>
      </c>
      <c r="U67" s="154">
        <v>1.0098400000000001</v>
      </c>
      <c r="V67" s="155">
        <v>0</v>
      </c>
      <c r="W67" s="155">
        <v>0</v>
      </c>
      <c r="X67" s="155">
        <v>0</v>
      </c>
      <c r="Y67" s="155">
        <v>0</v>
      </c>
      <c r="Z67" s="155">
        <v>0</v>
      </c>
      <c r="AA67" s="154">
        <v>0</v>
      </c>
      <c r="AB67" s="154">
        <v>8.84706025915785E-3</v>
      </c>
      <c r="AC67" s="155">
        <v>0</v>
      </c>
      <c r="AD67" s="152"/>
      <c r="AE67" s="152"/>
      <c r="AF67" s="152"/>
    </row>
    <row r="68" spans="1:32" s="50" customFormat="1">
      <c r="A68" s="142" t="s">
        <v>47</v>
      </c>
      <c r="B68" s="199">
        <v>416</v>
      </c>
      <c r="C68" s="199">
        <v>9</v>
      </c>
      <c r="D68" s="199">
        <v>302</v>
      </c>
      <c r="E68" s="199" t="s">
        <v>359</v>
      </c>
      <c r="F68" s="148" t="s">
        <v>358</v>
      </c>
      <c r="G68" s="148" t="s">
        <v>360</v>
      </c>
      <c r="H68" s="146">
        <v>5.2549999999999999</v>
      </c>
      <c r="I68" s="149">
        <v>4</v>
      </c>
      <c r="J68" s="199" t="s">
        <v>505</v>
      </c>
      <c r="K68" s="143">
        <v>42249</v>
      </c>
      <c r="L68" s="142" t="s">
        <v>299</v>
      </c>
      <c r="M68" s="154">
        <v>2.0750000000000002</v>
      </c>
      <c r="N68" s="154">
        <v>1.675</v>
      </c>
      <c r="O68" s="154">
        <v>0.9</v>
      </c>
      <c r="P68" s="154">
        <v>0.65</v>
      </c>
      <c r="Q68" s="154">
        <v>3.1545800000000002</v>
      </c>
      <c r="R68" s="154">
        <v>0</v>
      </c>
      <c r="S68" s="154">
        <v>0</v>
      </c>
      <c r="T68" s="154">
        <f t="shared" si="13"/>
        <v>5.3000000000000007</v>
      </c>
      <c r="U68" s="154">
        <v>1.11846</v>
      </c>
      <c r="V68" s="155">
        <v>231</v>
      </c>
      <c r="W68" s="155">
        <v>35</v>
      </c>
      <c r="X68" s="155">
        <v>11</v>
      </c>
      <c r="Y68" s="155">
        <v>7</v>
      </c>
      <c r="Z68" s="155">
        <v>4</v>
      </c>
      <c r="AA68" s="154">
        <v>1100.1300000000001</v>
      </c>
      <c r="AB68" s="154">
        <v>5.9814054641837711</v>
      </c>
      <c r="AC68" s="155">
        <v>89</v>
      </c>
      <c r="AD68" s="152"/>
      <c r="AE68" s="152"/>
      <c r="AF68" s="152"/>
    </row>
    <row r="69" spans="1:32" s="50" customFormat="1">
      <c r="A69" s="142" t="s">
        <v>47</v>
      </c>
      <c r="B69" s="199">
        <v>416</v>
      </c>
      <c r="C69" s="199">
        <v>9</v>
      </c>
      <c r="D69" s="199">
        <v>302</v>
      </c>
      <c r="E69" s="199" t="s">
        <v>359</v>
      </c>
      <c r="F69" s="148" t="s">
        <v>360</v>
      </c>
      <c r="G69" s="148" t="s">
        <v>358</v>
      </c>
      <c r="H69" s="146">
        <v>5.2549999999999999</v>
      </c>
      <c r="I69" s="149">
        <v>4</v>
      </c>
      <c r="J69" s="199" t="s">
        <v>82</v>
      </c>
      <c r="K69" s="143">
        <v>42249</v>
      </c>
      <c r="L69" s="142" t="s">
        <v>299</v>
      </c>
      <c r="M69" s="154">
        <v>2.2250000000000001</v>
      </c>
      <c r="N69" s="154">
        <v>1.25</v>
      </c>
      <c r="O69" s="154">
        <v>0.67500000000000004</v>
      </c>
      <c r="P69" s="154">
        <v>1.425</v>
      </c>
      <c r="Q69" s="154">
        <v>3.6516600000000001</v>
      </c>
      <c r="R69" s="154">
        <v>0</v>
      </c>
      <c r="S69" s="154">
        <v>0</v>
      </c>
      <c r="T69" s="154">
        <f t="shared" si="13"/>
        <v>5.5750000000000002</v>
      </c>
      <c r="U69" s="154">
        <v>1.1674100000000001</v>
      </c>
      <c r="V69" s="155">
        <v>73</v>
      </c>
      <c r="W69" s="155">
        <v>0</v>
      </c>
      <c r="X69" s="155">
        <v>1</v>
      </c>
      <c r="Y69" s="155">
        <v>0</v>
      </c>
      <c r="Z69" s="155">
        <v>0</v>
      </c>
      <c r="AA69" s="154">
        <v>468.76</v>
      </c>
      <c r="AB69" s="154">
        <v>2.5486475465543017</v>
      </c>
      <c r="AC69" s="155">
        <v>0</v>
      </c>
      <c r="AD69" s="152"/>
      <c r="AE69" s="152"/>
      <c r="AF69" s="152"/>
    </row>
    <row r="70" spans="1:32" s="50" customFormat="1">
      <c r="A70" s="142" t="s">
        <v>47</v>
      </c>
      <c r="B70" s="199">
        <v>416</v>
      </c>
      <c r="C70" s="199">
        <v>306</v>
      </c>
      <c r="D70" s="199">
        <v>200</v>
      </c>
      <c r="E70" s="199" t="s">
        <v>50</v>
      </c>
      <c r="F70" s="148" t="s">
        <v>107</v>
      </c>
      <c r="G70" s="148" t="s">
        <v>361</v>
      </c>
      <c r="H70" s="146">
        <v>1.96</v>
      </c>
      <c r="I70" s="149">
        <v>6</v>
      </c>
      <c r="J70" s="199" t="s">
        <v>505</v>
      </c>
      <c r="K70" s="143">
        <v>42249</v>
      </c>
      <c r="L70" s="142" t="s">
        <v>299</v>
      </c>
      <c r="M70" s="154">
        <v>0.32500000000000001</v>
      </c>
      <c r="N70" s="154">
        <v>0.95</v>
      </c>
      <c r="O70" s="154">
        <v>0.6</v>
      </c>
      <c r="P70" s="154">
        <v>0.1</v>
      </c>
      <c r="Q70" s="154">
        <v>3.3945599999999998</v>
      </c>
      <c r="R70" s="154">
        <v>0</v>
      </c>
      <c r="S70" s="154">
        <v>0</v>
      </c>
      <c r="T70" s="154">
        <f t="shared" si="13"/>
        <v>1.9750000000000001</v>
      </c>
      <c r="U70" s="154">
        <v>1.1456599999999999</v>
      </c>
      <c r="V70" s="155">
        <v>0</v>
      </c>
      <c r="W70" s="155">
        <v>0</v>
      </c>
      <c r="X70" s="155">
        <v>0</v>
      </c>
      <c r="Y70" s="155">
        <v>0</v>
      </c>
      <c r="Z70" s="155">
        <v>0</v>
      </c>
      <c r="AA70" s="154">
        <v>0</v>
      </c>
      <c r="AB70" s="154">
        <v>0</v>
      </c>
      <c r="AC70" s="155">
        <v>0</v>
      </c>
      <c r="AD70" s="152"/>
      <c r="AE70" s="152"/>
      <c r="AF70" s="152"/>
    </row>
    <row r="71" spans="1:32" s="50" customFormat="1">
      <c r="A71" s="142" t="s">
        <v>47</v>
      </c>
      <c r="B71" s="199">
        <v>416</v>
      </c>
      <c r="C71" s="199">
        <v>306</v>
      </c>
      <c r="D71" s="199">
        <v>200</v>
      </c>
      <c r="E71" s="199" t="s">
        <v>50</v>
      </c>
      <c r="F71" s="148" t="s">
        <v>361</v>
      </c>
      <c r="G71" s="148" t="s">
        <v>362</v>
      </c>
      <c r="H71" s="146">
        <v>2.774</v>
      </c>
      <c r="I71" s="149">
        <v>6</v>
      </c>
      <c r="J71" s="199" t="s">
        <v>505</v>
      </c>
      <c r="K71" s="143">
        <v>42249</v>
      </c>
      <c r="L71" s="142" t="s">
        <v>299</v>
      </c>
      <c r="M71" s="154">
        <v>0.27500000000000002</v>
      </c>
      <c r="N71" s="154">
        <v>1.425</v>
      </c>
      <c r="O71" s="154">
        <v>0.82499999999999996</v>
      </c>
      <c r="P71" s="154">
        <v>0.22500000000000001</v>
      </c>
      <c r="Q71" s="154">
        <v>3.4847299999999999</v>
      </c>
      <c r="R71" s="154">
        <v>0</v>
      </c>
      <c r="S71" s="154">
        <v>0</v>
      </c>
      <c r="T71" s="154">
        <f t="shared" si="13"/>
        <v>2.7500000000000004</v>
      </c>
      <c r="U71" s="154">
        <v>0.95785500000000001</v>
      </c>
      <c r="V71" s="155">
        <v>1</v>
      </c>
      <c r="W71" s="155">
        <v>0</v>
      </c>
      <c r="X71" s="155">
        <v>0</v>
      </c>
      <c r="Y71" s="155">
        <v>0</v>
      </c>
      <c r="Z71" s="155">
        <v>0</v>
      </c>
      <c r="AA71" s="154">
        <v>0</v>
      </c>
      <c r="AB71" s="154">
        <v>0</v>
      </c>
      <c r="AC71" s="155">
        <v>0</v>
      </c>
      <c r="AD71" s="152"/>
      <c r="AE71" s="152"/>
      <c r="AF71" s="152"/>
    </row>
    <row r="72" spans="1:32" s="50" customFormat="1">
      <c r="A72" s="142" t="s">
        <v>47</v>
      </c>
      <c r="B72" s="199">
        <v>416</v>
      </c>
      <c r="C72" s="199">
        <v>306</v>
      </c>
      <c r="D72" s="199">
        <v>200</v>
      </c>
      <c r="E72" s="199" t="s">
        <v>50</v>
      </c>
      <c r="F72" s="148" t="s">
        <v>361</v>
      </c>
      <c r="G72" s="148" t="s">
        <v>107</v>
      </c>
      <c r="H72" s="146">
        <v>1.96</v>
      </c>
      <c r="I72" s="149">
        <v>6</v>
      </c>
      <c r="J72" s="199" t="s">
        <v>82</v>
      </c>
      <c r="K72" s="143">
        <v>42249</v>
      </c>
      <c r="L72" s="142" t="s">
        <v>299</v>
      </c>
      <c r="M72" s="154">
        <v>0.32500000000000001</v>
      </c>
      <c r="N72" s="154">
        <v>0.52500000000000002</v>
      </c>
      <c r="O72" s="154">
        <v>0.85</v>
      </c>
      <c r="P72" s="154">
        <v>0.2</v>
      </c>
      <c r="Q72" s="154">
        <v>3.6335500000000001</v>
      </c>
      <c r="R72" s="154">
        <v>0</v>
      </c>
      <c r="S72" s="154">
        <v>0</v>
      </c>
      <c r="T72" s="154">
        <f t="shared" si="13"/>
        <v>1.9000000000000001</v>
      </c>
      <c r="U72" s="154">
        <v>1.0538000000000001</v>
      </c>
      <c r="V72" s="155">
        <v>0</v>
      </c>
      <c r="W72" s="155">
        <v>0</v>
      </c>
      <c r="X72" s="155">
        <v>0</v>
      </c>
      <c r="Y72" s="155">
        <v>0</v>
      </c>
      <c r="Z72" s="155">
        <v>0</v>
      </c>
      <c r="AA72" s="154">
        <v>0</v>
      </c>
      <c r="AB72" s="154">
        <v>0</v>
      </c>
      <c r="AC72" s="155">
        <v>0</v>
      </c>
      <c r="AD72" s="152"/>
      <c r="AE72" s="152"/>
      <c r="AF72" s="152"/>
    </row>
    <row r="73" spans="1:32" s="50" customFormat="1">
      <c r="A73" s="142" t="s">
        <v>47</v>
      </c>
      <c r="B73" s="199">
        <v>416</v>
      </c>
      <c r="C73" s="199">
        <v>306</v>
      </c>
      <c r="D73" s="199">
        <v>200</v>
      </c>
      <c r="E73" s="199" t="s">
        <v>50</v>
      </c>
      <c r="F73" s="148" t="s">
        <v>362</v>
      </c>
      <c r="G73" s="148" t="s">
        <v>361</v>
      </c>
      <c r="H73" s="146">
        <v>2.774</v>
      </c>
      <c r="I73" s="149">
        <v>6</v>
      </c>
      <c r="J73" s="199" t="s">
        <v>82</v>
      </c>
      <c r="K73" s="143">
        <v>42249</v>
      </c>
      <c r="L73" s="142" t="s">
        <v>299</v>
      </c>
      <c r="M73" s="154">
        <v>2.5000000000000001E-2</v>
      </c>
      <c r="N73" s="154">
        <v>0.6</v>
      </c>
      <c r="O73" s="154">
        <v>1.625</v>
      </c>
      <c r="P73" s="154">
        <v>0.47499999999999998</v>
      </c>
      <c r="Q73" s="154">
        <v>4.1638500000000001</v>
      </c>
      <c r="R73" s="154">
        <v>0</v>
      </c>
      <c r="S73" s="154">
        <v>0</v>
      </c>
      <c r="T73" s="154">
        <f t="shared" si="13"/>
        <v>2.7250000000000001</v>
      </c>
      <c r="U73" s="154">
        <v>1.0926899999999999</v>
      </c>
      <c r="V73" s="155">
        <v>0</v>
      </c>
      <c r="W73" s="155">
        <v>0</v>
      </c>
      <c r="X73" s="155">
        <v>0</v>
      </c>
      <c r="Y73" s="155">
        <v>0</v>
      </c>
      <c r="Z73" s="155">
        <v>0</v>
      </c>
      <c r="AA73" s="154">
        <v>0</v>
      </c>
      <c r="AB73" s="154">
        <v>0</v>
      </c>
      <c r="AC73" s="155">
        <v>0</v>
      </c>
      <c r="AD73" s="152"/>
      <c r="AE73" s="152"/>
      <c r="AF73" s="152"/>
    </row>
    <row r="74" spans="1:32" s="50" customFormat="1">
      <c r="A74" s="142" t="s">
        <v>47</v>
      </c>
      <c r="B74" s="199">
        <v>416</v>
      </c>
      <c r="C74" s="199">
        <v>307</v>
      </c>
      <c r="D74" s="199">
        <v>200</v>
      </c>
      <c r="E74" s="199" t="s">
        <v>363</v>
      </c>
      <c r="F74" s="148" t="s">
        <v>364</v>
      </c>
      <c r="G74" s="148" t="s">
        <v>365</v>
      </c>
      <c r="H74" s="146">
        <v>5.6</v>
      </c>
      <c r="I74" s="149">
        <v>4</v>
      </c>
      <c r="J74" s="199" t="s">
        <v>505</v>
      </c>
      <c r="K74" s="143">
        <v>42249</v>
      </c>
      <c r="L74" s="142" t="s">
        <v>299</v>
      </c>
      <c r="M74" s="154">
        <v>0</v>
      </c>
      <c r="N74" s="154">
        <v>1.825</v>
      </c>
      <c r="O74" s="154">
        <v>3.3</v>
      </c>
      <c r="P74" s="154">
        <v>0.42499999999999999</v>
      </c>
      <c r="Q74" s="154">
        <v>3.9222100000000002</v>
      </c>
      <c r="R74" s="154">
        <v>0</v>
      </c>
      <c r="S74" s="154">
        <v>0</v>
      </c>
      <c r="T74" s="154">
        <f t="shared" si="13"/>
        <v>5.55</v>
      </c>
      <c r="U74" s="154">
        <v>1.0948100000000001</v>
      </c>
      <c r="V74" s="155">
        <v>0</v>
      </c>
      <c r="W74" s="155">
        <v>0</v>
      </c>
      <c r="X74" s="155">
        <v>0</v>
      </c>
      <c r="Y74" s="155">
        <v>0</v>
      </c>
      <c r="Z74" s="155">
        <v>0</v>
      </c>
      <c r="AA74" s="154">
        <v>0</v>
      </c>
      <c r="AB74" s="154">
        <v>0</v>
      </c>
      <c r="AC74" s="155">
        <v>0</v>
      </c>
      <c r="AD74" s="152"/>
      <c r="AE74" s="152"/>
      <c r="AF74" s="152"/>
    </row>
    <row r="75" spans="1:32" s="50" customFormat="1">
      <c r="A75" s="142" t="s">
        <v>47</v>
      </c>
      <c r="B75" s="199">
        <v>416</v>
      </c>
      <c r="C75" s="199">
        <v>307</v>
      </c>
      <c r="D75" s="199">
        <v>200</v>
      </c>
      <c r="E75" s="199" t="s">
        <v>363</v>
      </c>
      <c r="F75" s="148" t="s">
        <v>365</v>
      </c>
      <c r="G75" s="148" t="s">
        <v>366</v>
      </c>
      <c r="H75" s="146">
        <v>1.9330000000000001</v>
      </c>
      <c r="I75" s="149">
        <v>4</v>
      </c>
      <c r="J75" s="199" t="s">
        <v>505</v>
      </c>
      <c r="K75" s="143">
        <v>42249</v>
      </c>
      <c r="L75" s="142" t="s">
        <v>299</v>
      </c>
      <c r="M75" s="154">
        <v>2.5000000000000001E-2</v>
      </c>
      <c r="N75" s="154">
        <v>0.5</v>
      </c>
      <c r="O75" s="154">
        <v>1.175</v>
      </c>
      <c r="P75" s="154">
        <v>0.3</v>
      </c>
      <c r="Q75" s="154">
        <v>4.1151299999999997</v>
      </c>
      <c r="R75" s="154">
        <v>0</v>
      </c>
      <c r="S75" s="154">
        <v>0</v>
      </c>
      <c r="T75" s="154">
        <f t="shared" si="13"/>
        <v>2</v>
      </c>
      <c r="U75" s="154">
        <v>1.1301399999999999</v>
      </c>
      <c r="V75" s="155">
        <v>0</v>
      </c>
      <c r="W75" s="155">
        <v>0</v>
      </c>
      <c r="X75" s="155">
        <v>0</v>
      </c>
      <c r="Y75" s="155">
        <v>0</v>
      </c>
      <c r="Z75" s="155">
        <v>0</v>
      </c>
      <c r="AA75" s="154">
        <v>0</v>
      </c>
      <c r="AB75" s="154">
        <v>0</v>
      </c>
      <c r="AC75" s="155">
        <v>0</v>
      </c>
      <c r="AD75" s="152"/>
      <c r="AE75" s="152"/>
      <c r="AF75" s="152"/>
    </row>
    <row r="76" spans="1:32" s="50" customFormat="1">
      <c r="A76" s="142" t="s">
        <v>47</v>
      </c>
      <c r="B76" s="199">
        <v>416</v>
      </c>
      <c r="C76" s="199">
        <v>307</v>
      </c>
      <c r="D76" s="199">
        <v>200</v>
      </c>
      <c r="E76" s="199" t="s">
        <v>363</v>
      </c>
      <c r="F76" s="148" t="s">
        <v>365</v>
      </c>
      <c r="G76" s="148" t="s">
        <v>364</v>
      </c>
      <c r="H76" s="146">
        <v>5.6</v>
      </c>
      <c r="I76" s="149">
        <v>4</v>
      </c>
      <c r="J76" s="199" t="s">
        <v>82</v>
      </c>
      <c r="K76" s="143">
        <v>42249</v>
      </c>
      <c r="L76" s="142" t="s">
        <v>299</v>
      </c>
      <c r="M76" s="154">
        <v>0</v>
      </c>
      <c r="N76" s="154">
        <v>1.35</v>
      </c>
      <c r="O76" s="154">
        <v>3.4249999999999998</v>
      </c>
      <c r="P76" s="154">
        <v>0.8</v>
      </c>
      <c r="Q76" s="154">
        <v>4.1288799999999997</v>
      </c>
      <c r="R76" s="154">
        <v>0</v>
      </c>
      <c r="S76" s="154">
        <v>0</v>
      </c>
      <c r="T76" s="154">
        <f t="shared" si="13"/>
        <v>5.5750000000000002</v>
      </c>
      <c r="U76" s="154">
        <v>1.0585599999999999</v>
      </c>
      <c r="V76" s="155">
        <v>3</v>
      </c>
      <c r="W76" s="155">
        <v>0</v>
      </c>
      <c r="X76" s="155">
        <v>4</v>
      </c>
      <c r="Y76" s="155">
        <v>0</v>
      </c>
      <c r="Z76" s="155">
        <v>0</v>
      </c>
      <c r="AA76" s="154">
        <v>0</v>
      </c>
      <c r="AB76" s="154">
        <v>0</v>
      </c>
      <c r="AC76" s="155">
        <v>0</v>
      </c>
      <c r="AD76" s="152"/>
      <c r="AE76" s="152"/>
      <c r="AF76" s="152"/>
    </row>
    <row r="77" spans="1:32" s="50" customFormat="1">
      <c r="A77" s="142" t="s">
        <v>47</v>
      </c>
      <c r="B77" s="199">
        <v>416</v>
      </c>
      <c r="C77" s="199">
        <v>307</v>
      </c>
      <c r="D77" s="199">
        <v>200</v>
      </c>
      <c r="E77" s="199" t="s">
        <v>363</v>
      </c>
      <c r="F77" s="148" t="s">
        <v>366</v>
      </c>
      <c r="G77" s="148" t="s">
        <v>365</v>
      </c>
      <c r="H77" s="146">
        <v>1.9330000000000001</v>
      </c>
      <c r="I77" s="149">
        <v>4</v>
      </c>
      <c r="J77" s="199" t="s">
        <v>82</v>
      </c>
      <c r="K77" s="143">
        <v>42249</v>
      </c>
      <c r="L77" s="142" t="s">
        <v>299</v>
      </c>
      <c r="M77" s="154">
        <v>0</v>
      </c>
      <c r="N77" s="154">
        <v>0.375</v>
      </c>
      <c r="O77" s="154">
        <v>1.2749999999999999</v>
      </c>
      <c r="P77" s="154">
        <v>0.3</v>
      </c>
      <c r="Q77" s="154">
        <v>4.2155100000000001</v>
      </c>
      <c r="R77" s="154">
        <v>0</v>
      </c>
      <c r="S77" s="154">
        <v>0</v>
      </c>
      <c r="T77" s="154">
        <f t="shared" si="13"/>
        <v>1.95</v>
      </c>
      <c r="U77" s="154">
        <v>1.0389699999999999</v>
      </c>
      <c r="V77" s="155">
        <v>0</v>
      </c>
      <c r="W77" s="155">
        <v>0</v>
      </c>
      <c r="X77" s="155">
        <v>0</v>
      </c>
      <c r="Y77" s="155">
        <v>0</v>
      </c>
      <c r="Z77" s="155">
        <v>0</v>
      </c>
      <c r="AA77" s="154">
        <v>0</v>
      </c>
      <c r="AB77" s="154">
        <v>0</v>
      </c>
      <c r="AC77" s="155">
        <v>0</v>
      </c>
      <c r="AD77" s="152"/>
      <c r="AE77" s="152"/>
      <c r="AF77" s="152"/>
    </row>
    <row r="78" spans="1:32" s="50" customFormat="1">
      <c r="A78" s="142" t="s">
        <v>47</v>
      </c>
      <c r="B78" s="199">
        <v>416</v>
      </c>
      <c r="C78" s="199">
        <v>345</v>
      </c>
      <c r="D78" s="199">
        <v>200</v>
      </c>
      <c r="E78" s="199" t="s">
        <v>51</v>
      </c>
      <c r="F78" s="148" t="s">
        <v>367</v>
      </c>
      <c r="G78" s="148" t="s">
        <v>368</v>
      </c>
      <c r="H78" s="146">
        <v>1.456</v>
      </c>
      <c r="I78" s="149">
        <v>6</v>
      </c>
      <c r="J78" s="199" t="s">
        <v>505</v>
      </c>
      <c r="K78" s="143">
        <v>42249</v>
      </c>
      <c r="L78" s="142" t="s">
        <v>299</v>
      </c>
      <c r="M78" s="154">
        <v>2.5000000000000001E-2</v>
      </c>
      <c r="N78" s="154">
        <v>0.4</v>
      </c>
      <c r="O78" s="154">
        <v>0.75</v>
      </c>
      <c r="P78" s="154">
        <v>0.32500000000000001</v>
      </c>
      <c r="Q78" s="154">
        <v>4.2586700000000004</v>
      </c>
      <c r="R78" s="154">
        <v>0</v>
      </c>
      <c r="S78" s="154">
        <v>0</v>
      </c>
      <c r="T78" s="154">
        <f t="shared" si="13"/>
        <v>1.5</v>
      </c>
      <c r="U78" s="154">
        <v>1.10022</v>
      </c>
      <c r="V78" s="155">
        <v>20</v>
      </c>
      <c r="W78" s="155">
        <v>0</v>
      </c>
      <c r="X78" s="155">
        <v>0</v>
      </c>
      <c r="Y78" s="155">
        <v>0</v>
      </c>
      <c r="Z78" s="155">
        <v>0</v>
      </c>
      <c r="AA78" s="154">
        <v>0</v>
      </c>
      <c r="AB78" s="154">
        <v>0</v>
      </c>
      <c r="AC78" s="155">
        <v>0</v>
      </c>
      <c r="AD78" s="152"/>
      <c r="AE78" s="152"/>
      <c r="AF78" s="152"/>
    </row>
    <row r="79" spans="1:32" s="50" customFormat="1">
      <c r="A79" s="142" t="s">
        <v>47</v>
      </c>
      <c r="B79" s="199">
        <v>416</v>
      </c>
      <c r="C79" s="199">
        <v>345</v>
      </c>
      <c r="D79" s="199">
        <v>200</v>
      </c>
      <c r="E79" s="199" t="s">
        <v>51</v>
      </c>
      <c r="F79" s="148" t="s">
        <v>368</v>
      </c>
      <c r="G79" s="148" t="s">
        <v>369</v>
      </c>
      <c r="H79" s="146">
        <v>0.8</v>
      </c>
      <c r="I79" s="149">
        <v>6</v>
      </c>
      <c r="J79" s="199" t="s">
        <v>505</v>
      </c>
      <c r="K79" s="143">
        <v>42249</v>
      </c>
      <c r="L79" s="142" t="s">
        <v>299</v>
      </c>
      <c r="M79" s="154">
        <v>0</v>
      </c>
      <c r="N79" s="154">
        <v>2.5000000000000001E-2</v>
      </c>
      <c r="O79" s="154">
        <v>0.6</v>
      </c>
      <c r="P79" s="154">
        <v>0.2</v>
      </c>
      <c r="Q79" s="154">
        <v>4.5536399999999997</v>
      </c>
      <c r="R79" s="154">
        <v>0</v>
      </c>
      <c r="S79" s="154">
        <v>0</v>
      </c>
      <c r="T79" s="154">
        <f t="shared" si="13"/>
        <v>0.82499999999999996</v>
      </c>
      <c r="U79" s="154">
        <v>1.2872699999999999</v>
      </c>
      <c r="V79" s="155">
        <v>0</v>
      </c>
      <c r="W79" s="155">
        <v>0</v>
      </c>
      <c r="X79" s="155">
        <v>0</v>
      </c>
      <c r="Y79" s="155">
        <v>0</v>
      </c>
      <c r="Z79" s="155">
        <v>0</v>
      </c>
      <c r="AA79" s="154">
        <v>0</v>
      </c>
      <c r="AB79" s="154">
        <v>0</v>
      </c>
      <c r="AC79" s="155">
        <v>0</v>
      </c>
      <c r="AD79" s="152"/>
      <c r="AE79" s="152"/>
      <c r="AF79" s="152"/>
    </row>
    <row r="80" spans="1:32" s="50" customFormat="1">
      <c r="A80" s="142" t="s">
        <v>47</v>
      </c>
      <c r="B80" s="199">
        <v>416</v>
      </c>
      <c r="C80" s="199">
        <v>345</v>
      </c>
      <c r="D80" s="199">
        <v>200</v>
      </c>
      <c r="E80" s="199" t="s">
        <v>51</v>
      </c>
      <c r="F80" s="148" t="s">
        <v>368</v>
      </c>
      <c r="G80" s="148" t="s">
        <v>367</v>
      </c>
      <c r="H80" s="146">
        <v>1.456</v>
      </c>
      <c r="I80" s="149">
        <v>6</v>
      </c>
      <c r="J80" s="199" t="s">
        <v>82</v>
      </c>
      <c r="K80" s="143">
        <v>42249</v>
      </c>
      <c r="L80" s="142" t="s">
        <v>299</v>
      </c>
      <c r="M80" s="154">
        <v>0.1</v>
      </c>
      <c r="N80" s="154">
        <v>0.3</v>
      </c>
      <c r="O80" s="154">
        <v>1.1499999999999999</v>
      </c>
      <c r="P80" s="154">
        <v>0.17499999999999999</v>
      </c>
      <c r="Q80" s="154">
        <v>4.1426100000000003</v>
      </c>
      <c r="R80" s="154">
        <v>0</v>
      </c>
      <c r="S80" s="154">
        <v>0</v>
      </c>
      <c r="T80" s="154">
        <f t="shared" si="13"/>
        <v>1.7249999999999999</v>
      </c>
      <c r="U80" s="154">
        <v>1.02661</v>
      </c>
      <c r="V80" s="155">
        <v>0</v>
      </c>
      <c r="W80" s="155">
        <v>0</v>
      </c>
      <c r="X80" s="155">
        <v>0</v>
      </c>
      <c r="Y80" s="155">
        <v>0</v>
      </c>
      <c r="Z80" s="155">
        <v>0</v>
      </c>
      <c r="AA80" s="154">
        <v>0</v>
      </c>
      <c r="AB80" s="154">
        <v>0</v>
      </c>
      <c r="AC80" s="155">
        <v>0</v>
      </c>
      <c r="AD80" s="152"/>
      <c r="AE80" s="152"/>
      <c r="AF80" s="152"/>
    </row>
    <row r="81" spans="1:32" s="50" customFormat="1">
      <c r="A81" s="142" t="s">
        <v>47</v>
      </c>
      <c r="B81" s="199">
        <v>416</v>
      </c>
      <c r="C81" s="199">
        <v>345</v>
      </c>
      <c r="D81" s="199">
        <v>200</v>
      </c>
      <c r="E81" s="199" t="s">
        <v>51</v>
      </c>
      <c r="F81" s="148" t="s">
        <v>369</v>
      </c>
      <c r="G81" s="148" t="s">
        <v>370</v>
      </c>
      <c r="H81" s="146">
        <v>0.4</v>
      </c>
      <c r="I81" s="149">
        <v>6</v>
      </c>
      <c r="J81" s="199" t="s">
        <v>505</v>
      </c>
      <c r="K81" s="143">
        <v>42249</v>
      </c>
      <c r="L81" s="142" t="s">
        <v>299</v>
      </c>
      <c r="M81" s="154">
        <v>0.2</v>
      </c>
      <c r="N81" s="154">
        <v>0.2</v>
      </c>
      <c r="O81" s="154">
        <v>2.5000000000000001E-2</v>
      </c>
      <c r="P81" s="154">
        <v>0</v>
      </c>
      <c r="Q81" s="154">
        <v>2.5170599999999999</v>
      </c>
      <c r="R81" s="154">
        <v>0</v>
      </c>
      <c r="S81" s="154">
        <v>0</v>
      </c>
      <c r="T81" s="154">
        <f t="shared" si="13"/>
        <v>0.42500000000000004</v>
      </c>
      <c r="U81" s="154">
        <v>1.34924</v>
      </c>
      <c r="V81" s="155">
        <v>0</v>
      </c>
      <c r="W81" s="155">
        <v>0</v>
      </c>
      <c r="X81" s="155">
        <v>0</v>
      </c>
      <c r="Y81" s="155">
        <v>0</v>
      </c>
      <c r="Z81" s="155">
        <v>0</v>
      </c>
      <c r="AA81" s="154">
        <v>0</v>
      </c>
      <c r="AB81" s="154">
        <v>0</v>
      </c>
      <c r="AC81" s="155">
        <v>0</v>
      </c>
      <c r="AD81" s="152"/>
      <c r="AE81" s="152"/>
      <c r="AF81" s="152"/>
    </row>
    <row r="82" spans="1:32" s="50" customFormat="1">
      <c r="A82" s="142" t="s">
        <v>47</v>
      </c>
      <c r="B82" s="199">
        <v>416</v>
      </c>
      <c r="C82" s="199">
        <v>345</v>
      </c>
      <c r="D82" s="199">
        <v>200</v>
      </c>
      <c r="E82" s="199" t="s">
        <v>51</v>
      </c>
      <c r="F82" s="148" t="s">
        <v>369</v>
      </c>
      <c r="G82" s="148" t="s">
        <v>368</v>
      </c>
      <c r="H82" s="146">
        <v>0.8</v>
      </c>
      <c r="I82" s="149">
        <v>6</v>
      </c>
      <c r="J82" s="199" t="s">
        <v>82</v>
      </c>
      <c r="K82" s="143">
        <v>42249</v>
      </c>
      <c r="L82" s="142" t="s">
        <v>299</v>
      </c>
      <c r="M82" s="154">
        <v>0.125</v>
      </c>
      <c r="N82" s="154">
        <v>0.05</v>
      </c>
      <c r="O82" s="154">
        <v>0.42499999999999999</v>
      </c>
      <c r="P82" s="154">
        <v>0.17499999999999999</v>
      </c>
      <c r="Q82" s="154">
        <v>4.2203200000000001</v>
      </c>
      <c r="R82" s="154">
        <v>0</v>
      </c>
      <c r="S82" s="154">
        <v>0</v>
      </c>
      <c r="T82" s="154">
        <f t="shared" si="13"/>
        <v>0.77499999999999991</v>
      </c>
      <c r="U82" s="154">
        <v>1.1007100000000001</v>
      </c>
      <c r="V82" s="155">
        <v>0</v>
      </c>
      <c r="W82" s="155">
        <v>0</v>
      </c>
      <c r="X82" s="155">
        <v>0</v>
      </c>
      <c r="Y82" s="155">
        <v>0</v>
      </c>
      <c r="Z82" s="155">
        <v>0</v>
      </c>
      <c r="AA82" s="154">
        <v>0</v>
      </c>
      <c r="AB82" s="154">
        <v>0</v>
      </c>
      <c r="AC82" s="155">
        <v>0</v>
      </c>
      <c r="AD82" s="152"/>
      <c r="AE82" s="152"/>
      <c r="AF82" s="152"/>
    </row>
    <row r="83" spans="1:32" s="50" customFormat="1">
      <c r="A83" s="142" t="s">
        <v>47</v>
      </c>
      <c r="B83" s="199">
        <v>416</v>
      </c>
      <c r="C83" s="199">
        <v>345</v>
      </c>
      <c r="D83" s="199">
        <v>200</v>
      </c>
      <c r="E83" s="199" t="s">
        <v>51</v>
      </c>
      <c r="F83" s="148" t="s">
        <v>370</v>
      </c>
      <c r="G83" s="148" t="s">
        <v>371</v>
      </c>
      <c r="H83" s="146">
        <v>0.3</v>
      </c>
      <c r="I83" s="149">
        <v>6</v>
      </c>
      <c r="J83" s="199" t="s">
        <v>505</v>
      </c>
      <c r="K83" s="143">
        <v>42249</v>
      </c>
      <c r="L83" s="142" t="s">
        <v>299</v>
      </c>
      <c r="M83" s="154">
        <v>0.15</v>
      </c>
      <c r="N83" s="154">
        <v>0.2</v>
      </c>
      <c r="O83" s="154">
        <v>7.4999999999999997E-2</v>
      </c>
      <c r="P83" s="154">
        <v>7.4999999999999997E-2</v>
      </c>
      <c r="Q83" s="154">
        <v>3.2185000000000001</v>
      </c>
      <c r="R83" s="154">
        <v>0</v>
      </c>
      <c r="S83" s="154">
        <v>0</v>
      </c>
      <c r="T83" s="154">
        <f t="shared" si="13"/>
        <v>0.5</v>
      </c>
      <c r="U83" s="154">
        <v>1.3165</v>
      </c>
      <c r="V83" s="155">
        <v>0</v>
      </c>
      <c r="W83" s="155">
        <v>0</v>
      </c>
      <c r="X83" s="155">
        <v>0</v>
      </c>
      <c r="Y83" s="155">
        <v>0</v>
      </c>
      <c r="Z83" s="155">
        <v>0</v>
      </c>
      <c r="AA83" s="154">
        <v>0</v>
      </c>
      <c r="AB83" s="154">
        <v>0</v>
      </c>
      <c r="AC83" s="155">
        <v>0</v>
      </c>
      <c r="AD83" s="152"/>
      <c r="AE83" s="152"/>
      <c r="AF83" s="152"/>
    </row>
    <row r="84" spans="1:32" s="50" customFormat="1">
      <c r="A84" s="142" t="s">
        <v>47</v>
      </c>
      <c r="B84" s="199">
        <v>416</v>
      </c>
      <c r="C84" s="199">
        <v>345</v>
      </c>
      <c r="D84" s="199">
        <v>200</v>
      </c>
      <c r="E84" s="199" t="s">
        <v>51</v>
      </c>
      <c r="F84" s="148" t="s">
        <v>370</v>
      </c>
      <c r="G84" s="148" t="s">
        <v>369</v>
      </c>
      <c r="H84" s="146">
        <v>0.4</v>
      </c>
      <c r="I84" s="149">
        <v>6</v>
      </c>
      <c r="J84" s="199" t="s">
        <v>82</v>
      </c>
      <c r="K84" s="143">
        <v>42249</v>
      </c>
      <c r="L84" s="142" t="s">
        <v>299</v>
      </c>
      <c r="M84" s="154">
        <v>0.375</v>
      </c>
      <c r="N84" s="154">
        <v>2.5000000000000001E-2</v>
      </c>
      <c r="O84" s="154">
        <v>2.5000000000000001E-2</v>
      </c>
      <c r="P84" s="154">
        <v>0</v>
      </c>
      <c r="Q84" s="154">
        <v>2.0976499999999998</v>
      </c>
      <c r="R84" s="154">
        <v>0</v>
      </c>
      <c r="S84" s="154">
        <v>0</v>
      </c>
      <c r="T84" s="154">
        <f t="shared" si="13"/>
        <v>0.42500000000000004</v>
      </c>
      <c r="U84" s="154">
        <v>1.22288</v>
      </c>
      <c r="V84" s="155">
        <v>0</v>
      </c>
      <c r="W84" s="155">
        <v>0</v>
      </c>
      <c r="X84" s="155">
        <v>0</v>
      </c>
      <c r="Y84" s="155">
        <v>0</v>
      </c>
      <c r="Z84" s="155">
        <v>0</v>
      </c>
      <c r="AA84" s="154">
        <v>0</v>
      </c>
      <c r="AB84" s="154">
        <v>0</v>
      </c>
      <c r="AC84" s="155">
        <v>0</v>
      </c>
      <c r="AD84" s="152"/>
      <c r="AE84" s="152"/>
      <c r="AF84" s="152"/>
    </row>
    <row r="85" spans="1:32" s="50" customFormat="1">
      <c r="A85" s="142" t="s">
        <v>47</v>
      </c>
      <c r="B85" s="199">
        <v>416</v>
      </c>
      <c r="C85" s="199">
        <v>345</v>
      </c>
      <c r="D85" s="199">
        <v>200</v>
      </c>
      <c r="E85" s="199" t="s">
        <v>51</v>
      </c>
      <c r="F85" s="148" t="s">
        <v>371</v>
      </c>
      <c r="G85" s="148" t="s">
        <v>372</v>
      </c>
      <c r="H85" s="146">
        <v>0.51</v>
      </c>
      <c r="I85" s="149">
        <v>6</v>
      </c>
      <c r="J85" s="199" t="s">
        <v>505</v>
      </c>
      <c r="K85" s="143">
        <v>42249</v>
      </c>
      <c r="L85" s="142" t="s">
        <v>299</v>
      </c>
      <c r="M85" s="154">
        <v>0</v>
      </c>
      <c r="N85" s="154">
        <v>7.4999999999999997E-2</v>
      </c>
      <c r="O85" s="154">
        <v>0.4</v>
      </c>
      <c r="P85" s="154">
        <v>7.4999999999999997E-2</v>
      </c>
      <c r="Q85" s="154">
        <v>4.28864</v>
      </c>
      <c r="R85" s="154">
        <v>0</v>
      </c>
      <c r="S85" s="154">
        <v>0</v>
      </c>
      <c r="T85" s="154">
        <f t="shared" si="13"/>
        <v>0.55000000000000004</v>
      </c>
      <c r="U85" s="154">
        <v>1.3208599999999999</v>
      </c>
      <c r="V85" s="155">
        <v>2</v>
      </c>
      <c r="W85" s="155">
        <v>0</v>
      </c>
      <c r="X85" s="155">
        <v>0</v>
      </c>
      <c r="Y85" s="155">
        <v>0</v>
      </c>
      <c r="Z85" s="155">
        <v>0</v>
      </c>
      <c r="AA85" s="154">
        <v>0</v>
      </c>
      <c r="AB85" s="154">
        <v>0</v>
      </c>
      <c r="AC85" s="155">
        <v>0</v>
      </c>
      <c r="AD85" s="152"/>
      <c r="AE85" s="152"/>
      <c r="AF85" s="152"/>
    </row>
    <row r="86" spans="1:32" s="50" customFormat="1">
      <c r="A86" s="142" t="s">
        <v>47</v>
      </c>
      <c r="B86" s="199">
        <v>416</v>
      </c>
      <c r="C86" s="199">
        <v>345</v>
      </c>
      <c r="D86" s="199">
        <v>200</v>
      </c>
      <c r="E86" s="199" t="s">
        <v>51</v>
      </c>
      <c r="F86" s="148" t="s">
        <v>371</v>
      </c>
      <c r="G86" s="148" t="s">
        <v>370</v>
      </c>
      <c r="H86" s="146">
        <v>0.3</v>
      </c>
      <c r="I86" s="149">
        <v>6</v>
      </c>
      <c r="J86" s="199" t="s">
        <v>82</v>
      </c>
      <c r="K86" s="143">
        <v>42249</v>
      </c>
      <c r="L86" s="142" t="s">
        <v>299</v>
      </c>
      <c r="M86" s="154">
        <v>0.2</v>
      </c>
      <c r="N86" s="154">
        <v>0</v>
      </c>
      <c r="O86" s="154">
        <v>2.5000000000000001E-2</v>
      </c>
      <c r="P86" s="154">
        <v>0.1</v>
      </c>
      <c r="Q86" s="154">
        <v>3.4261499999999998</v>
      </c>
      <c r="R86" s="154">
        <v>0</v>
      </c>
      <c r="S86" s="154">
        <v>0</v>
      </c>
      <c r="T86" s="154">
        <f t="shared" si="13"/>
        <v>0.32500000000000001</v>
      </c>
      <c r="U86" s="154">
        <v>1.1964600000000001</v>
      </c>
      <c r="V86" s="155">
        <v>0</v>
      </c>
      <c r="W86" s="155">
        <v>0</v>
      </c>
      <c r="X86" s="155">
        <v>0</v>
      </c>
      <c r="Y86" s="155">
        <v>0</v>
      </c>
      <c r="Z86" s="155">
        <v>0</v>
      </c>
      <c r="AA86" s="154">
        <v>0</v>
      </c>
      <c r="AB86" s="154">
        <v>0</v>
      </c>
      <c r="AC86" s="155">
        <v>0</v>
      </c>
      <c r="AD86" s="152"/>
      <c r="AE86" s="152"/>
      <c r="AF86" s="152"/>
    </row>
    <row r="87" spans="1:32" s="50" customFormat="1">
      <c r="A87" s="142" t="s">
        <v>47</v>
      </c>
      <c r="B87" s="199">
        <v>416</v>
      </c>
      <c r="C87" s="199">
        <v>345</v>
      </c>
      <c r="D87" s="199">
        <v>200</v>
      </c>
      <c r="E87" s="199" t="s">
        <v>51</v>
      </c>
      <c r="F87" s="148" t="s">
        <v>372</v>
      </c>
      <c r="G87" s="148" t="s">
        <v>373</v>
      </c>
      <c r="H87" s="146">
        <v>0.77</v>
      </c>
      <c r="I87" s="149">
        <v>6</v>
      </c>
      <c r="J87" s="199" t="s">
        <v>505</v>
      </c>
      <c r="K87" s="143">
        <v>42249</v>
      </c>
      <c r="L87" s="142" t="s">
        <v>299</v>
      </c>
      <c r="M87" s="154">
        <v>7.4999999999999997E-2</v>
      </c>
      <c r="N87" s="154">
        <v>7.4999999999999997E-2</v>
      </c>
      <c r="O87" s="154">
        <v>0.4</v>
      </c>
      <c r="P87" s="154">
        <v>0.2</v>
      </c>
      <c r="Q87" s="154">
        <v>4.3273299999999999</v>
      </c>
      <c r="R87" s="154">
        <v>0</v>
      </c>
      <c r="S87" s="154">
        <v>0</v>
      </c>
      <c r="T87" s="154">
        <f t="shared" si="13"/>
        <v>0.75</v>
      </c>
      <c r="U87" s="154">
        <v>0.94140000000000001</v>
      </c>
      <c r="V87" s="155">
        <v>0</v>
      </c>
      <c r="W87" s="155">
        <v>0</v>
      </c>
      <c r="X87" s="155">
        <v>1</v>
      </c>
      <c r="Y87" s="155">
        <v>0</v>
      </c>
      <c r="Z87" s="155">
        <v>0</v>
      </c>
      <c r="AA87" s="154">
        <v>0</v>
      </c>
      <c r="AB87" s="154">
        <v>0</v>
      </c>
      <c r="AC87" s="155">
        <v>0</v>
      </c>
      <c r="AD87" s="152"/>
      <c r="AE87" s="152"/>
      <c r="AF87" s="152"/>
    </row>
    <row r="88" spans="1:32" s="50" customFormat="1">
      <c r="A88" s="142" t="s">
        <v>47</v>
      </c>
      <c r="B88" s="199">
        <v>416</v>
      </c>
      <c r="C88" s="199">
        <v>345</v>
      </c>
      <c r="D88" s="199">
        <v>200</v>
      </c>
      <c r="E88" s="199" t="s">
        <v>51</v>
      </c>
      <c r="F88" s="148" t="s">
        <v>372</v>
      </c>
      <c r="G88" s="148" t="s">
        <v>371</v>
      </c>
      <c r="H88" s="146">
        <v>0.51</v>
      </c>
      <c r="I88" s="149">
        <v>6</v>
      </c>
      <c r="J88" s="199" t="s">
        <v>82</v>
      </c>
      <c r="K88" s="143">
        <v>42249</v>
      </c>
      <c r="L88" s="142" t="s">
        <v>299</v>
      </c>
      <c r="M88" s="154">
        <v>0</v>
      </c>
      <c r="N88" s="154">
        <v>2.5000000000000001E-2</v>
      </c>
      <c r="O88" s="154">
        <v>0.35</v>
      </c>
      <c r="P88" s="154">
        <v>0.15</v>
      </c>
      <c r="Q88" s="154">
        <v>4.5490500000000003</v>
      </c>
      <c r="R88" s="154">
        <v>0</v>
      </c>
      <c r="S88" s="154">
        <v>0</v>
      </c>
      <c r="T88" s="154">
        <f t="shared" si="13"/>
        <v>0.52500000000000002</v>
      </c>
      <c r="U88" s="154">
        <v>1.0471900000000001</v>
      </c>
      <c r="V88" s="155">
        <v>0</v>
      </c>
      <c r="W88" s="155">
        <v>0</v>
      </c>
      <c r="X88" s="155">
        <v>0</v>
      </c>
      <c r="Y88" s="155">
        <v>0</v>
      </c>
      <c r="Z88" s="155">
        <v>0</v>
      </c>
      <c r="AA88" s="154">
        <v>0</v>
      </c>
      <c r="AB88" s="154">
        <v>0</v>
      </c>
      <c r="AC88" s="155">
        <v>0</v>
      </c>
      <c r="AD88" s="152"/>
      <c r="AE88" s="152"/>
      <c r="AF88" s="152"/>
    </row>
    <row r="89" spans="1:32" s="50" customFormat="1">
      <c r="A89" s="142" t="s">
        <v>47</v>
      </c>
      <c r="B89" s="199">
        <v>416</v>
      </c>
      <c r="C89" s="199">
        <v>345</v>
      </c>
      <c r="D89" s="199">
        <v>200</v>
      </c>
      <c r="E89" s="199" t="s">
        <v>51</v>
      </c>
      <c r="F89" s="148" t="s">
        <v>373</v>
      </c>
      <c r="G89" s="148" t="s">
        <v>108</v>
      </c>
      <c r="H89" s="146">
        <v>1.3220000000000001</v>
      </c>
      <c r="I89" s="149">
        <v>6</v>
      </c>
      <c r="J89" s="199" t="s">
        <v>505</v>
      </c>
      <c r="K89" s="143">
        <v>42249</v>
      </c>
      <c r="L89" s="142" t="s">
        <v>299</v>
      </c>
      <c r="M89" s="154">
        <v>0.85</v>
      </c>
      <c r="N89" s="154">
        <v>0.3</v>
      </c>
      <c r="O89" s="154">
        <v>0.17499999999999999</v>
      </c>
      <c r="P89" s="154">
        <v>0</v>
      </c>
      <c r="Q89" s="154">
        <v>2.3775499999999998</v>
      </c>
      <c r="R89" s="154">
        <v>0</v>
      </c>
      <c r="S89" s="154">
        <v>0</v>
      </c>
      <c r="T89" s="154">
        <f t="shared" si="13"/>
        <v>1.325</v>
      </c>
      <c r="U89" s="154">
        <v>1.1145700000000001</v>
      </c>
      <c r="V89" s="155">
        <v>0</v>
      </c>
      <c r="W89" s="155">
        <v>0</v>
      </c>
      <c r="X89" s="155">
        <v>0</v>
      </c>
      <c r="Y89" s="155">
        <v>0</v>
      </c>
      <c r="Z89" s="155">
        <v>0</v>
      </c>
      <c r="AA89" s="154">
        <v>0</v>
      </c>
      <c r="AB89" s="154">
        <v>0</v>
      </c>
      <c r="AC89" s="155">
        <v>0</v>
      </c>
      <c r="AD89" s="152"/>
      <c r="AE89" s="152"/>
      <c r="AF89" s="152"/>
    </row>
    <row r="90" spans="1:32" s="50" customFormat="1">
      <c r="A90" s="142" t="s">
        <v>47</v>
      </c>
      <c r="B90" s="199">
        <v>416</v>
      </c>
      <c r="C90" s="199">
        <v>345</v>
      </c>
      <c r="D90" s="199">
        <v>200</v>
      </c>
      <c r="E90" s="199" t="s">
        <v>51</v>
      </c>
      <c r="F90" s="148" t="s">
        <v>373</v>
      </c>
      <c r="G90" s="148" t="s">
        <v>372</v>
      </c>
      <c r="H90" s="146">
        <v>0.77</v>
      </c>
      <c r="I90" s="149">
        <v>6</v>
      </c>
      <c r="J90" s="199" t="s">
        <v>82</v>
      </c>
      <c r="K90" s="143">
        <v>42249</v>
      </c>
      <c r="L90" s="142" t="s">
        <v>299</v>
      </c>
      <c r="M90" s="154">
        <v>0</v>
      </c>
      <c r="N90" s="154">
        <v>7.4999999999999997E-2</v>
      </c>
      <c r="O90" s="154">
        <v>0.57499999999999996</v>
      </c>
      <c r="P90" s="154">
        <v>0.15</v>
      </c>
      <c r="Q90" s="154">
        <v>4.5153100000000004</v>
      </c>
      <c r="R90" s="154">
        <v>0</v>
      </c>
      <c r="S90" s="154">
        <v>0</v>
      </c>
      <c r="T90" s="154">
        <f t="shared" si="13"/>
        <v>0.79999999999999993</v>
      </c>
      <c r="U90" s="154">
        <v>1.0183800000000001</v>
      </c>
      <c r="V90" s="155">
        <v>0</v>
      </c>
      <c r="W90" s="155">
        <v>0</v>
      </c>
      <c r="X90" s="155">
        <v>0</v>
      </c>
      <c r="Y90" s="155">
        <v>0</v>
      </c>
      <c r="Z90" s="155">
        <v>0</v>
      </c>
      <c r="AA90" s="154">
        <v>0</v>
      </c>
      <c r="AB90" s="154">
        <v>0</v>
      </c>
      <c r="AC90" s="155">
        <v>0</v>
      </c>
      <c r="AD90" s="152"/>
      <c r="AE90" s="152"/>
      <c r="AF90" s="152"/>
    </row>
    <row r="91" spans="1:32" s="50" customFormat="1">
      <c r="A91" s="142" t="s">
        <v>47</v>
      </c>
      <c r="B91" s="199">
        <v>416</v>
      </c>
      <c r="C91" s="199">
        <v>345</v>
      </c>
      <c r="D91" s="199">
        <v>200</v>
      </c>
      <c r="E91" s="199" t="s">
        <v>51</v>
      </c>
      <c r="F91" s="148" t="s">
        <v>108</v>
      </c>
      <c r="G91" s="148" t="s">
        <v>373</v>
      </c>
      <c r="H91" s="146">
        <v>1.3220000000000001</v>
      </c>
      <c r="I91" s="149">
        <v>6</v>
      </c>
      <c r="J91" s="199" t="s">
        <v>82</v>
      </c>
      <c r="K91" s="143">
        <v>42249</v>
      </c>
      <c r="L91" s="142" t="s">
        <v>299</v>
      </c>
      <c r="M91" s="154">
        <v>7.4999999999999997E-2</v>
      </c>
      <c r="N91" s="154">
        <v>0.47499999999999998</v>
      </c>
      <c r="O91" s="154">
        <v>0.72499999999999998</v>
      </c>
      <c r="P91" s="154">
        <v>0.05</v>
      </c>
      <c r="Q91" s="154">
        <v>3.6769799999999999</v>
      </c>
      <c r="R91" s="154">
        <v>0</v>
      </c>
      <c r="S91" s="154">
        <v>0</v>
      </c>
      <c r="T91" s="154">
        <f t="shared" si="13"/>
        <v>1.325</v>
      </c>
      <c r="U91" s="154">
        <v>1.1105100000000001</v>
      </c>
      <c r="V91" s="155">
        <v>0</v>
      </c>
      <c r="W91" s="155">
        <v>0</v>
      </c>
      <c r="X91" s="155">
        <v>0</v>
      </c>
      <c r="Y91" s="155">
        <v>0</v>
      </c>
      <c r="Z91" s="155">
        <v>0</v>
      </c>
      <c r="AA91" s="154">
        <v>0</v>
      </c>
      <c r="AB91" s="154">
        <v>0</v>
      </c>
      <c r="AC91" s="155">
        <v>0</v>
      </c>
      <c r="AD91" s="152"/>
      <c r="AE91" s="152"/>
      <c r="AF91" s="152"/>
    </row>
    <row r="92" spans="1:32" s="50" customFormat="1" hidden="1">
      <c r="A92" s="142" t="s">
        <v>47</v>
      </c>
      <c r="B92" s="199">
        <v>416</v>
      </c>
      <c r="C92" s="199">
        <v>306</v>
      </c>
      <c r="D92" s="199">
        <v>200</v>
      </c>
      <c r="E92" s="199" t="s">
        <v>50</v>
      </c>
      <c r="F92" s="148">
        <v>21940</v>
      </c>
      <c r="G92" s="148">
        <v>23900</v>
      </c>
      <c r="H92" s="146">
        <v>0</v>
      </c>
      <c r="I92" s="149">
        <v>6</v>
      </c>
      <c r="J92" s="199" t="s">
        <v>505</v>
      </c>
      <c r="K92" s="143">
        <v>42249</v>
      </c>
      <c r="L92" s="142" t="s">
        <v>299</v>
      </c>
      <c r="M92" s="154">
        <v>0.32500000000000001</v>
      </c>
      <c r="N92" s="154">
        <v>0.95</v>
      </c>
      <c r="O92" s="154">
        <v>0.6</v>
      </c>
      <c r="P92" s="154">
        <v>0.1</v>
      </c>
      <c r="Q92" s="154">
        <v>3.39</v>
      </c>
      <c r="R92" s="154">
        <v>0</v>
      </c>
      <c r="S92" s="154">
        <v>0</v>
      </c>
      <c r="T92" s="154">
        <f>SUM(M92:P92)</f>
        <v>1.9750000000000001</v>
      </c>
      <c r="U92" s="154">
        <v>1.1499999999999999</v>
      </c>
      <c r="V92" s="155">
        <v>0</v>
      </c>
      <c r="W92" s="155">
        <v>0</v>
      </c>
      <c r="X92" s="155">
        <v>0</v>
      </c>
      <c r="Y92" s="155">
        <v>0</v>
      </c>
      <c r="Z92" s="155">
        <v>0</v>
      </c>
      <c r="AA92" s="154">
        <v>0</v>
      </c>
      <c r="AB92" s="154">
        <v>0</v>
      </c>
      <c r="AC92" s="155">
        <v>0</v>
      </c>
      <c r="AD92" s="152"/>
      <c r="AE92" s="152"/>
      <c r="AF92" s="152"/>
    </row>
    <row r="93" spans="1:32" s="50" customFormat="1" hidden="1">
      <c r="A93" s="142" t="s">
        <v>47</v>
      </c>
      <c r="B93" s="199">
        <v>416</v>
      </c>
      <c r="C93" s="199">
        <v>306</v>
      </c>
      <c r="D93" s="199">
        <v>200</v>
      </c>
      <c r="E93" s="199" t="s">
        <v>50</v>
      </c>
      <c r="F93" s="148">
        <v>23900</v>
      </c>
      <c r="G93" s="148">
        <v>21940</v>
      </c>
      <c r="H93" s="146">
        <v>0</v>
      </c>
      <c r="I93" s="149">
        <v>6</v>
      </c>
      <c r="J93" s="199" t="s">
        <v>82</v>
      </c>
      <c r="K93" s="143">
        <v>42249</v>
      </c>
      <c r="L93" s="142" t="s">
        <v>299</v>
      </c>
      <c r="M93" s="154">
        <v>0.32500000000000001</v>
      </c>
      <c r="N93" s="154">
        <v>0.52500000000000002</v>
      </c>
      <c r="O93" s="154">
        <v>0.85</v>
      </c>
      <c r="P93" s="154">
        <v>0.2</v>
      </c>
      <c r="Q93" s="154">
        <v>3.63</v>
      </c>
      <c r="R93" s="154">
        <v>0</v>
      </c>
      <c r="S93" s="154">
        <v>0</v>
      </c>
      <c r="T93" s="154">
        <f>SUM(M93:Q93)</f>
        <v>5.53</v>
      </c>
      <c r="U93" s="154">
        <v>1.05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4">
        <v>0</v>
      </c>
      <c r="AB93" s="154">
        <v>0</v>
      </c>
      <c r="AC93" s="155">
        <v>0</v>
      </c>
      <c r="AD93" s="152"/>
      <c r="AE93" s="152"/>
      <c r="AF93" s="152"/>
    </row>
    <row r="94" spans="1:32" s="50" customFormat="1" hidden="1">
      <c r="A94" s="142" t="s">
        <v>47</v>
      </c>
      <c r="B94" s="199">
        <v>416</v>
      </c>
      <c r="C94" s="199">
        <v>306</v>
      </c>
      <c r="D94" s="199">
        <v>200</v>
      </c>
      <c r="E94" s="199" t="s">
        <v>50</v>
      </c>
      <c r="F94" s="148">
        <v>23900</v>
      </c>
      <c r="G94" s="148">
        <v>26674</v>
      </c>
      <c r="H94" s="146">
        <v>0</v>
      </c>
      <c r="I94" s="149">
        <v>6</v>
      </c>
      <c r="J94" s="199" t="s">
        <v>505</v>
      </c>
      <c r="K94" s="143">
        <v>42249</v>
      </c>
      <c r="L94" s="142" t="s">
        <v>299</v>
      </c>
      <c r="M94" s="154">
        <v>0.27500000000000002</v>
      </c>
      <c r="N94" s="154">
        <v>1.425</v>
      </c>
      <c r="O94" s="154">
        <v>0.82499999999999996</v>
      </c>
      <c r="P94" s="154">
        <v>0.22500000000000001</v>
      </c>
      <c r="Q94" s="154">
        <v>3.48</v>
      </c>
      <c r="R94" s="154">
        <v>0</v>
      </c>
      <c r="S94" s="154">
        <v>0</v>
      </c>
      <c r="T94" s="154">
        <v>2.75</v>
      </c>
      <c r="U94" s="154">
        <v>0.96</v>
      </c>
      <c r="V94" s="155">
        <v>0</v>
      </c>
      <c r="W94" s="155">
        <v>0</v>
      </c>
      <c r="X94" s="155">
        <v>0</v>
      </c>
      <c r="Y94" s="155">
        <v>0</v>
      </c>
      <c r="Z94" s="155">
        <v>0</v>
      </c>
      <c r="AA94" s="154">
        <v>0</v>
      </c>
      <c r="AB94" s="154">
        <v>0</v>
      </c>
      <c r="AC94" s="155">
        <v>0</v>
      </c>
      <c r="AD94" s="152"/>
      <c r="AE94" s="152"/>
      <c r="AF94" s="152"/>
    </row>
    <row r="95" spans="1:32" s="50" customFormat="1" hidden="1">
      <c r="A95" s="142" t="s">
        <v>47</v>
      </c>
      <c r="B95" s="199">
        <v>416</v>
      </c>
      <c r="C95" s="199">
        <v>306</v>
      </c>
      <c r="D95" s="199">
        <v>200</v>
      </c>
      <c r="E95" s="199" t="s">
        <v>50</v>
      </c>
      <c r="F95" s="148">
        <v>26674</v>
      </c>
      <c r="G95" s="148">
        <v>23900</v>
      </c>
      <c r="H95" s="146">
        <v>0</v>
      </c>
      <c r="I95" s="149">
        <v>6</v>
      </c>
      <c r="J95" s="199" t="s">
        <v>82</v>
      </c>
      <c r="K95" s="143">
        <v>42249</v>
      </c>
      <c r="L95" s="142" t="s">
        <v>299</v>
      </c>
      <c r="M95" s="154">
        <v>2.5000000000000001E-2</v>
      </c>
      <c r="N95" s="154">
        <v>0.6</v>
      </c>
      <c r="O95" s="154">
        <v>1.625</v>
      </c>
      <c r="P95" s="154">
        <v>0.47499999999999998</v>
      </c>
      <c r="Q95" s="154">
        <v>4.16</v>
      </c>
      <c r="R95" s="154">
        <v>0</v>
      </c>
      <c r="S95" s="154">
        <v>0</v>
      </c>
      <c r="T95" s="154">
        <v>2.7250000000000001</v>
      </c>
      <c r="U95" s="154">
        <v>1.0900000000000001</v>
      </c>
      <c r="V95" s="155">
        <v>0</v>
      </c>
      <c r="W95" s="155">
        <v>0</v>
      </c>
      <c r="X95" s="155">
        <v>0</v>
      </c>
      <c r="Y95" s="155">
        <v>0</v>
      </c>
      <c r="Z95" s="155">
        <v>0</v>
      </c>
      <c r="AA95" s="154">
        <v>0</v>
      </c>
      <c r="AB95" s="154">
        <v>0</v>
      </c>
      <c r="AC95" s="155">
        <v>0</v>
      </c>
      <c r="AD95" s="152"/>
      <c r="AE95" s="152"/>
      <c r="AF95" s="152"/>
    </row>
    <row r="96" spans="1:32" s="50" customFormat="1">
      <c r="A96" s="142" t="s">
        <v>47</v>
      </c>
      <c r="B96" s="199">
        <v>416</v>
      </c>
      <c r="C96" s="199">
        <v>346</v>
      </c>
      <c r="D96" s="199">
        <v>101</v>
      </c>
      <c r="E96" s="199" t="s">
        <v>374</v>
      </c>
      <c r="F96" s="148" t="s">
        <v>83</v>
      </c>
      <c r="G96" s="148" t="s">
        <v>375</v>
      </c>
      <c r="H96" s="146">
        <v>1.1839999999999999</v>
      </c>
      <c r="I96" s="149">
        <v>10</v>
      </c>
      <c r="J96" s="199" t="s">
        <v>505</v>
      </c>
      <c r="K96" s="143">
        <v>42248</v>
      </c>
      <c r="L96" s="142" t="s">
        <v>299</v>
      </c>
      <c r="M96" s="154">
        <v>0.35</v>
      </c>
      <c r="N96" s="154">
        <v>0.4</v>
      </c>
      <c r="O96" s="154">
        <v>0.3</v>
      </c>
      <c r="P96" s="154">
        <v>0.17499999999999999</v>
      </c>
      <c r="Q96" s="154">
        <v>3.5738799999999999</v>
      </c>
      <c r="R96" s="154">
        <v>0</v>
      </c>
      <c r="S96" s="154">
        <v>0</v>
      </c>
      <c r="T96" s="154">
        <f>SUM(M96:P96)</f>
        <v>1.2250000000000001</v>
      </c>
      <c r="U96" s="154">
        <v>0.97495900000000002</v>
      </c>
      <c r="V96" s="155">
        <v>0</v>
      </c>
      <c r="W96" s="155">
        <v>0</v>
      </c>
      <c r="X96" s="155">
        <v>2</v>
      </c>
      <c r="Y96" s="155">
        <v>0</v>
      </c>
      <c r="Z96" s="155">
        <v>0</v>
      </c>
      <c r="AA96" s="154">
        <v>0</v>
      </c>
      <c r="AB96" s="154">
        <v>0</v>
      </c>
      <c r="AC96" s="155">
        <v>41</v>
      </c>
      <c r="AD96" s="152"/>
      <c r="AE96" s="152"/>
      <c r="AF96" s="152"/>
    </row>
    <row r="97" spans="1:32" s="50" customFormat="1">
      <c r="A97" s="142" t="s">
        <v>47</v>
      </c>
      <c r="B97" s="199">
        <v>416</v>
      </c>
      <c r="C97" s="199">
        <v>346</v>
      </c>
      <c r="D97" s="199">
        <v>101</v>
      </c>
      <c r="E97" s="199" t="s">
        <v>374</v>
      </c>
      <c r="F97" s="148" t="s">
        <v>375</v>
      </c>
      <c r="G97" s="148" t="s">
        <v>110</v>
      </c>
      <c r="H97" s="146">
        <v>0.55600000000000005</v>
      </c>
      <c r="I97" s="149">
        <v>10</v>
      </c>
      <c r="J97" s="199" t="s">
        <v>505</v>
      </c>
      <c r="K97" s="143">
        <v>42248</v>
      </c>
      <c r="L97" s="142" t="s">
        <v>299</v>
      </c>
      <c r="M97" s="154">
        <v>0</v>
      </c>
      <c r="N97" s="154">
        <v>0.15</v>
      </c>
      <c r="O97" s="154">
        <v>0.17499999999999999</v>
      </c>
      <c r="P97" s="154">
        <v>0.05</v>
      </c>
      <c r="Q97" s="154">
        <v>3.8733300000000002</v>
      </c>
      <c r="R97" s="154">
        <v>0</v>
      </c>
      <c r="S97" s="154">
        <v>0</v>
      </c>
      <c r="T97" s="154">
        <f t="shared" si="13"/>
        <v>0.37499999999999994</v>
      </c>
      <c r="U97" s="154">
        <v>1.26753</v>
      </c>
      <c r="V97" s="155">
        <v>0</v>
      </c>
      <c r="W97" s="155">
        <v>0</v>
      </c>
      <c r="X97" s="155">
        <v>1</v>
      </c>
      <c r="Y97" s="155">
        <v>0</v>
      </c>
      <c r="Z97" s="155">
        <v>0</v>
      </c>
      <c r="AA97" s="154">
        <v>0</v>
      </c>
      <c r="AB97" s="154">
        <v>0</v>
      </c>
      <c r="AC97" s="155">
        <v>18</v>
      </c>
      <c r="AD97" s="152"/>
      <c r="AE97" s="152"/>
      <c r="AF97" s="152"/>
    </row>
    <row r="98" spans="1:32" s="50" customFormat="1">
      <c r="A98" s="142" t="s">
        <v>47</v>
      </c>
      <c r="B98" s="199">
        <v>416</v>
      </c>
      <c r="C98" s="199">
        <v>346</v>
      </c>
      <c r="D98" s="199">
        <v>101</v>
      </c>
      <c r="E98" s="199" t="s">
        <v>374</v>
      </c>
      <c r="F98" s="148" t="s">
        <v>375</v>
      </c>
      <c r="G98" s="148" t="s">
        <v>83</v>
      </c>
      <c r="H98" s="146">
        <v>1.1839999999999999</v>
      </c>
      <c r="I98" s="149">
        <v>10</v>
      </c>
      <c r="J98" s="199" t="s">
        <v>82</v>
      </c>
      <c r="K98" s="143">
        <v>42249</v>
      </c>
      <c r="L98" s="142" t="s">
        <v>299</v>
      </c>
      <c r="M98" s="154">
        <v>0.2</v>
      </c>
      <c r="N98" s="154">
        <v>0.45</v>
      </c>
      <c r="O98" s="154">
        <v>0.1</v>
      </c>
      <c r="P98" s="154">
        <v>0.32500000000000001</v>
      </c>
      <c r="Q98" s="154">
        <v>3.9223300000000001</v>
      </c>
      <c r="R98" s="154">
        <v>0</v>
      </c>
      <c r="S98" s="154">
        <v>0</v>
      </c>
      <c r="T98" s="154">
        <f t="shared" si="13"/>
        <v>1.075</v>
      </c>
      <c r="U98" s="154">
        <v>0.96141900000000002</v>
      </c>
      <c r="V98" s="155">
        <v>0</v>
      </c>
      <c r="W98" s="155">
        <v>0</v>
      </c>
      <c r="X98" s="155">
        <v>0</v>
      </c>
      <c r="Y98" s="155">
        <v>0</v>
      </c>
      <c r="Z98" s="155">
        <v>0</v>
      </c>
      <c r="AA98" s="154">
        <v>0</v>
      </c>
      <c r="AB98" s="154">
        <v>0</v>
      </c>
      <c r="AC98" s="155">
        <v>0</v>
      </c>
      <c r="AD98" s="152"/>
      <c r="AE98" s="152"/>
      <c r="AF98" s="152"/>
    </row>
    <row r="99" spans="1:32" s="50" customFormat="1">
      <c r="A99" s="142" t="s">
        <v>47</v>
      </c>
      <c r="B99" s="199">
        <v>416</v>
      </c>
      <c r="C99" s="199">
        <v>346</v>
      </c>
      <c r="D99" s="199">
        <v>101</v>
      </c>
      <c r="E99" s="199" t="s">
        <v>374</v>
      </c>
      <c r="F99" s="148" t="s">
        <v>110</v>
      </c>
      <c r="G99" s="148" t="s">
        <v>375</v>
      </c>
      <c r="H99" s="146">
        <v>0.55600000000000005</v>
      </c>
      <c r="I99" s="149">
        <v>10</v>
      </c>
      <c r="J99" s="199" t="s">
        <v>82</v>
      </c>
      <c r="K99" s="143">
        <v>42249</v>
      </c>
      <c r="L99" s="142" t="s">
        <v>299</v>
      </c>
      <c r="M99" s="154">
        <v>0</v>
      </c>
      <c r="N99" s="154">
        <v>0.27500000000000002</v>
      </c>
      <c r="O99" s="154">
        <v>0.17499999999999999</v>
      </c>
      <c r="P99" s="154">
        <v>0.17499999999999999</v>
      </c>
      <c r="Q99" s="154">
        <v>4.4867999999999997</v>
      </c>
      <c r="R99" s="154">
        <v>0</v>
      </c>
      <c r="S99" s="154">
        <v>0</v>
      </c>
      <c r="T99" s="154">
        <f t="shared" si="13"/>
        <v>0.625</v>
      </c>
      <c r="U99" s="154">
        <v>0.95687999999999995</v>
      </c>
      <c r="V99" s="155">
        <v>0</v>
      </c>
      <c r="W99" s="155">
        <v>0</v>
      </c>
      <c r="X99" s="155">
        <v>0</v>
      </c>
      <c r="Y99" s="155">
        <v>0</v>
      </c>
      <c r="Z99" s="155">
        <v>0</v>
      </c>
      <c r="AA99" s="154">
        <v>0</v>
      </c>
      <c r="AB99" s="154">
        <v>0</v>
      </c>
      <c r="AC99" s="155">
        <v>0</v>
      </c>
      <c r="AD99" s="152"/>
      <c r="AE99" s="152"/>
      <c r="AF99" s="152"/>
    </row>
    <row r="100" spans="1:32" s="50" customFormat="1">
      <c r="A100" s="142" t="s">
        <v>47</v>
      </c>
      <c r="B100" s="199">
        <v>416</v>
      </c>
      <c r="C100" s="199">
        <v>346</v>
      </c>
      <c r="D100" s="199">
        <v>102</v>
      </c>
      <c r="E100" s="199" t="s">
        <v>52</v>
      </c>
      <c r="F100" s="148" t="s">
        <v>110</v>
      </c>
      <c r="G100" s="148" t="s">
        <v>376</v>
      </c>
      <c r="H100" s="146">
        <v>1.1839999999999999</v>
      </c>
      <c r="I100" s="149">
        <v>6</v>
      </c>
      <c r="J100" s="199" t="s">
        <v>505</v>
      </c>
      <c r="K100" s="143">
        <v>42248</v>
      </c>
      <c r="L100" s="142" t="s">
        <v>299</v>
      </c>
      <c r="M100" s="154">
        <v>0.27500000000000002</v>
      </c>
      <c r="N100" s="154">
        <v>0.35</v>
      </c>
      <c r="O100" s="154">
        <v>0.3</v>
      </c>
      <c r="P100" s="154">
        <v>0.32500000000000001</v>
      </c>
      <c r="Q100" s="154">
        <v>4.1280000000000001</v>
      </c>
      <c r="R100" s="154">
        <v>0</v>
      </c>
      <c r="S100" s="154">
        <v>0</v>
      </c>
      <c r="T100" s="154">
        <f t="shared" si="13"/>
        <v>1.25</v>
      </c>
      <c r="U100" s="154">
        <v>1.3187599999999999</v>
      </c>
      <c r="V100" s="155">
        <v>7</v>
      </c>
      <c r="W100" s="155">
        <v>0</v>
      </c>
      <c r="X100" s="155">
        <v>1</v>
      </c>
      <c r="Y100" s="155">
        <v>2</v>
      </c>
      <c r="Z100" s="155">
        <v>0</v>
      </c>
      <c r="AA100" s="154">
        <v>1.55</v>
      </c>
      <c r="AB100" s="154">
        <v>3.7403474903474905E-2</v>
      </c>
      <c r="AC100" s="155">
        <v>10</v>
      </c>
      <c r="AD100" s="152"/>
      <c r="AE100" s="152"/>
      <c r="AF100" s="152"/>
    </row>
    <row r="101" spans="1:32" s="50" customFormat="1">
      <c r="A101" s="142" t="s">
        <v>47</v>
      </c>
      <c r="B101" s="199">
        <v>416</v>
      </c>
      <c r="C101" s="199">
        <v>346</v>
      </c>
      <c r="D101" s="199">
        <v>102</v>
      </c>
      <c r="E101" s="199" t="s">
        <v>52</v>
      </c>
      <c r="F101" s="148" t="s">
        <v>376</v>
      </c>
      <c r="G101" s="148" t="s">
        <v>377</v>
      </c>
      <c r="H101" s="146">
        <v>4.5709999999999997</v>
      </c>
      <c r="I101" s="149">
        <v>6</v>
      </c>
      <c r="J101" s="199" t="s">
        <v>505</v>
      </c>
      <c r="K101" s="143">
        <v>42248</v>
      </c>
      <c r="L101" s="142" t="s">
        <v>299</v>
      </c>
      <c r="M101" s="154">
        <v>2.75</v>
      </c>
      <c r="N101" s="154">
        <v>0.97499999999999998</v>
      </c>
      <c r="O101" s="154">
        <v>0.45</v>
      </c>
      <c r="P101" s="154">
        <v>0.375</v>
      </c>
      <c r="Q101" s="154">
        <v>2.6434600000000001</v>
      </c>
      <c r="R101" s="154">
        <v>0</v>
      </c>
      <c r="S101" s="154">
        <v>0</v>
      </c>
      <c r="T101" s="154">
        <f t="shared" si="13"/>
        <v>4.55</v>
      </c>
      <c r="U101" s="154">
        <v>0.92758799999999997</v>
      </c>
      <c r="V101" s="155">
        <v>4</v>
      </c>
      <c r="W101" s="155">
        <v>7</v>
      </c>
      <c r="X101" s="155">
        <v>0</v>
      </c>
      <c r="Y101" s="155">
        <v>5</v>
      </c>
      <c r="Z101" s="155">
        <v>0</v>
      </c>
      <c r="AA101" s="154">
        <v>7.37</v>
      </c>
      <c r="AB101" s="154">
        <v>4.6066818764259145E-2</v>
      </c>
      <c r="AC101" s="155">
        <v>5</v>
      </c>
      <c r="AD101" s="152"/>
      <c r="AE101" s="152"/>
      <c r="AF101" s="152"/>
    </row>
    <row r="102" spans="1:32" s="50" customFormat="1">
      <c r="A102" s="142" t="s">
        <v>47</v>
      </c>
      <c r="B102" s="199">
        <v>416</v>
      </c>
      <c r="C102" s="199">
        <v>346</v>
      </c>
      <c r="D102" s="199">
        <v>102</v>
      </c>
      <c r="E102" s="199" t="s">
        <v>52</v>
      </c>
      <c r="F102" s="148" t="s">
        <v>376</v>
      </c>
      <c r="G102" s="148" t="s">
        <v>110</v>
      </c>
      <c r="H102" s="146">
        <v>1.1839999999999999</v>
      </c>
      <c r="I102" s="149">
        <v>6</v>
      </c>
      <c r="J102" s="199" t="s">
        <v>82</v>
      </c>
      <c r="K102" s="143">
        <v>42249</v>
      </c>
      <c r="L102" s="142" t="s">
        <v>299</v>
      </c>
      <c r="M102" s="154">
        <v>0.5</v>
      </c>
      <c r="N102" s="154">
        <v>0.22500000000000001</v>
      </c>
      <c r="O102" s="154">
        <v>0.22500000000000001</v>
      </c>
      <c r="P102" s="154">
        <v>0.1</v>
      </c>
      <c r="Q102" s="154">
        <v>3.09762</v>
      </c>
      <c r="R102" s="154">
        <v>0</v>
      </c>
      <c r="S102" s="154">
        <v>0</v>
      </c>
      <c r="T102" s="154">
        <f t="shared" si="13"/>
        <v>1.05</v>
      </c>
      <c r="U102" s="154">
        <v>0.95511900000000005</v>
      </c>
      <c r="V102" s="155">
        <v>0</v>
      </c>
      <c r="W102" s="155">
        <v>0</v>
      </c>
      <c r="X102" s="155">
        <v>0</v>
      </c>
      <c r="Y102" s="155">
        <v>0</v>
      </c>
      <c r="Z102" s="155">
        <v>0</v>
      </c>
      <c r="AA102" s="154">
        <v>0</v>
      </c>
      <c r="AB102" s="154">
        <v>0</v>
      </c>
      <c r="AC102" s="155">
        <v>0</v>
      </c>
      <c r="AD102" s="152"/>
      <c r="AE102" s="152"/>
      <c r="AF102" s="152"/>
    </row>
    <row r="103" spans="1:32" s="50" customFormat="1">
      <c r="A103" s="142" t="s">
        <v>47</v>
      </c>
      <c r="B103" s="199">
        <v>416</v>
      </c>
      <c r="C103" s="199">
        <v>346</v>
      </c>
      <c r="D103" s="199">
        <v>102</v>
      </c>
      <c r="E103" s="199" t="s">
        <v>52</v>
      </c>
      <c r="F103" s="148" t="s">
        <v>377</v>
      </c>
      <c r="G103" s="148" t="s">
        <v>112</v>
      </c>
      <c r="H103" s="146">
        <v>1.244</v>
      </c>
      <c r="I103" s="149">
        <v>6</v>
      </c>
      <c r="J103" s="199" t="s">
        <v>505</v>
      </c>
      <c r="K103" s="143">
        <v>42248</v>
      </c>
      <c r="L103" s="142" t="s">
        <v>299</v>
      </c>
      <c r="M103" s="154">
        <v>2.5000000000000001E-2</v>
      </c>
      <c r="N103" s="154">
        <v>0.42499999999999999</v>
      </c>
      <c r="O103" s="154">
        <v>0.67500000000000004</v>
      </c>
      <c r="P103" s="154">
        <v>0.17499999999999999</v>
      </c>
      <c r="Q103" s="154">
        <v>3.9948100000000002</v>
      </c>
      <c r="R103" s="154">
        <v>0</v>
      </c>
      <c r="S103" s="154">
        <v>0</v>
      </c>
      <c r="T103" s="154">
        <f t="shared" si="13"/>
        <v>1.3</v>
      </c>
      <c r="U103" s="154">
        <v>1.0241199999999999</v>
      </c>
      <c r="V103" s="155">
        <v>7</v>
      </c>
      <c r="W103" s="155">
        <v>7</v>
      </c>
      <c r="X103" s="155">
        <v>0</v>
      </c>
      <c r="Y103" s="155">
        <v>5</v>
      </c>
      <c r="Z103" s="155">
        <v>0</v>
      </c>
      <c r="AA103" s="154">
        <v>8.4600000000000009</v>
      </c>
      <c r="AB103" s="154">
        <v>0.19430408819476344</v>
      </c>
      <c r="AC103" s="155">
        <v>11</v>
      </c>
      <c r="AD103" s="152"/>
      <c r="AE103" s="152"/>
      <c r="AF103" s="152"/>
    </row>
    <row r="104" spans="1:32" s="50" customFormat="1">
      <c r="A104" s="142" t="s">
        <v>47</v>
      </c>
      <c r="B104" s="199">
        <v>416</v>
      </c>
      <c r="C104" s="199">
        <v>346</v>
      </c>
      <c r="D104" s="199">
        <v>102</v>
      </c>
      <c r="E104" s="199" t="s">
        <v>52</v>
      </c>
      <c r="F104" s="148" t="s">
        <v>377</v>
      </c>
      <c r="G104" s="148" t="s">
        <v>376</v>
      </c>
      <c r="H104" s="146">
        <v>4.5709999999999997</v>
      </c>
      <c r="I104" s="149">
        <v>6</v>
      </c>
      <c r="J104" s="199" t="s">
        <v>82</v>
      </c>
      <c r="K104" s="143">
        <v>42249</v>
      </c>
      <c r="L104" s="142" t="s">
        <v>299</v>
      </c>
      <c r="M104" s="154">
        <v>2.85</v>
      </c>
      <c r="N104" s="154">
        <v>1.2</v>
      </c>
      <c r="O104" s="154">
        <v>0.42499999999999999</v>
      </c>
      <c r="P104" s="154">
        <v>0.22500000000000001</v>
      </c>
      <c r="Q104" s="154">
        <v>2.5673400000000002</v>
      </c>
      <c r="R104" s="154">
        <v>0</v>
      </c>
      <c r="S104" s="154">
        <v>0</v>
      </c>
      <c r="T104" s="154">
        <f t="shared" si="13"/>
        <v>4.6999999999999993</v>
      </c>
      <c r="U104" s="154">
        <v>0.93</v>
      </c>
      <c r="V104" s="155">
        <v>0</v>
      </c>
      <c r="W104" s="155">
        <v>0</v>
      </c>
      <c r="X104" s="155">
        <v>0</v>
      </c>
      <c r="Y104" s="155">
        <v>0</v>
      </c>
      <c r="Z104" s="155">
        <v>0</v>
      </c>
      <c r="AA104" s="154">
        <v>0</v>
      </c>
      <c r="AB104" s="154">
        <v>0</v>
      </c>
      <c r="AC104" s="155">
        <v>0</v>
      </c>
      <c r="AD104" s="152"/>
      <c r="AE104" s="152"/>
      <c r="AF104" s="152"/>
    </row>
    <row r="105" spans="1:32" s="50" customFormat="1">
      <c r="A105" s="142" t="s">
        <v>47</v>
      </c>
      <c r="B105" s="199">
        <v>416</v>
      </c>
      <c r="C105" s="199">
        <v>346</v>
      </c>
      <c r="D105" s="199">
        <v>102</v>
      </c>
      <c r="E105" s="199" t="s">
        <v>52</v>
      </c>
      <c r="F105" s="148" t="s">
        <v>112</v>
      </c>
      <c r="G105" s="148" t="s">
        <v>377</v>
      </c>
      <c r="H105" s="146">
        <v>1.244</v>
      </c>
      <c r="I105" s="149">
        <v>6</v>
      </c>
      <c r="J105" s="199" t="s">
        <v>82</v>
      </c>
      <c r="K105" s="143">
        <v>42249</v>
      </c>
      <c r="L105" s="142" t="s">
        <v>299</v>
      </c>
      <c r="M105" s="154">
        <v>0.05</v>
      </c>
      <c r="N105" s="154">
        <v>0.17499999999999999</v>
      </c>
      <c r="O105" s="154">
        <v>0.42499999999999999</v>
      </c>
      <c r="P105" s="154">
        <v>0.6</v>
      </c>
      <c r="Q105" s="154">
        <v>5.1180000000000003</v>
      </c>
      <c r="R105" s="154">
        <v>0</v>
      </c>
      <c r="S105" s="154">
        <v>0</v>
      </c>
      <c r="T105" s="154">
        <f t="shared" si="13"/>
        <v>1.25</v>
      </c>
      <c r="U105" s="154">
        <v>1.0049399999999999</v>
      </c>
      <c r="V105" s="155">
        <v>0</v>
      </c>
      <c r="W105" s="155">
        <v>0</v>
      </c>
      <c r="X105" s="155">
        <v>0</v>
      </c>
      <c r="Y105" s="155">
        <v>0</v>
      </c>
      <c r="Z105" s="155">
        <v>0</v>
      </c>
      <c r="AA105" s="154">
        <v>2.38</v>
      </c>
      <c r="AB105" s="154">
        <v>5.4662379421221867E-2</v>
      </c>
      <c r="AC105" s="155">
        <v>0</v>
      </c>
      <c r="AD105" s="152"/>
      <c r="AE105" s="152"/>
      <c r="AF105" s="152"/>
    </row>
    <row r="106" spans="1:32" s="50" customFormat="1">
      <c r="A106" s="142" t="s">
        <v>47</v>
      </c>
      <c r="B106" s="199">
        <v>416</v>
      </c>
      <c r="C106" s="199">
        <v>346</v>
      </c>
      <c r="D106" s="199">
        <v>102</v>
      </c>
      <c r="E106" s="199" t="s">
        <v>52</v>
      </c>
      <c r="F106" s="148" t="s">
        <v>113</v>
      </c>
      <c r="G106" s="148" t="s">
        <v>378</v>
      </c>
      <c r="H106" s="146">
        <v>0.6</v>
      </c>
      <c r="I106" s="149">
        <v>6</v>
      </c>
      <c r="J106" s="199" t="s">
        <v>505</v>
      </c>
      <c r="K106" s="143">
        <v>42248</v>
      </c>
      <c r="L106" s="142" t="s">
        <v>299</v>
      </c>
      <c r="M106" s="154">
        <v>0.25</v>
      </c>
      <c r="N106" s="154">
        <v>0.27500000000000002</v>
      </c>
      <c r="O106" s="154">
        <v>0.1</v>
      </c>
      <c r="P106" s="154">
        <v>2.5000000000000001E-2</v>
      </c>
      <c r="Q106" s="154">
        <v>3.1361500000000002</v>
      </c>
      <c r="R106" s="154">
        <v>0</v>
      </c>
      <c r="S106" s="154">
        <v>0</v>
      </c>
      <c r="T106" s="154">
        <f t="shared" si="13"/>
        <v>0.65</v>
      </c>
      <c r="U106" s="154">
        <v>1.0501499999999999</v>
      </c>
      <c r="V106" s="155">
        <v>18</v>
      </c>
      <c r="W106" s="155">
        <v>0</v>
      </c>
      <c r="X106" s="155">
        <v>8</v>
      </c>
      <c r="Y106" s="155">
        <v>0</v>
      </c>
      <c r="Z106" s="155">
        <v>0</v>
      </c>
      <c r="AA106" s="154">
        <v>36.56</v>
      </c>
      <c r="AB106" s="154">
        <v>1.7409523809523813</v>
      </c>
      <c r="AC106" s="155">
        <v>24</v>
      </c>
      <c r="AD106" s="152"/>
      <c r="AE106" s="152"/>
      <c r="AF106" s="152"/>
    </row>
    <row r="107" spans="1:32" s="50" customFormat="1">
      <c r="A107" s="142" t="s">
        <v>47</v>
      </c>
      <c r="B107" s="199">
        <v>416</v>
      </c>
      <c r="C107" s="199">
        <v>346</v>
      </c>
      <c r="D107" s="199">
        <v>102</v>
      </c>
      <c r="E107" s="199" t="s">
        <v>52</v>
      </c>
      <c r="F107" s="148" t="s">
        <v>378</v>
      </c>
      <c r="G107" s="148" t="s">
        <v>111</v>
      </c>
      <c r="H107" s="146">
        <v>0.51</v>
      </c>
      <c r="I107" s="149">
        <v>6</v>
      </c>
      <c r="J107" s="199" t="s">
        <v>505</v>
      </c>
      <c r="K107" s="143">
        <v>42248</v>
      </c>
      <c r="L107" s="142" t="s">
        <v>299</v>
      </c>
      <c r="M107" s="154">
        <v>0</v>
      </c>
      <c r="N107" s="154">
        <v>0.2</v>
      </c>
      <c r="O107" s="154">
        <v>0.25</v>
      </c>
      <c r="P107" s="154">
        <v>0.05</v>
      </c>
      <c r="Q107" s="154">
        <v>3.8614999999999999</v>
      </c>
      <c r="R107" s="154">
        <v>0</v>
      </c>
      <c r="S107" s="154">
        <v>0</v>
      </c>
      <c r="T107" s="154">
        <f t="shared" si="13"/>
        <v>0.5</v>
      </c>
      <c r="U107" s="154">
        <v>1.1394</v>
      </c>
      <c r="V107" s="155">
        <v>9</v>
      </c>
      <c r="W107" s="155">
        <v>0</v>
      </c>
      <c r="X107" s="155">
        <v>5</v>
      </c>
      <c r="Y107" s="155">
        <v>0</v>
      </c>
      <c r="Z107" s="155">
        <v>0</v>
      </c>
      <c r="AA107" s="154">
        <v>20.010000000000002</v>
      </c>
      <c r="AB107" s="154">
        <v>1.1210084033613443</v>
      </c>
      <c r="AC107" s="155">
        <v>8</v>
      </c>
      <c r="AD107" s="152"/>
      <c r="AE107" s="152"/>
      <c r="AF107" s="152"/>
    </row>
    <row r="108" spans="1:32" s="50" customFormat="1">
      <c r="A108" s="142" t="s">
        <v>47</v>
      </c>
      <c r="B108" s="199">
        <v>416</v>
      </c>
      <c r="C108" s="199">
        <v>346</v>
      </c>
      <c r="D108" s="199">
        <v>102</v>
      </c>
      <c r="E108" s="199" t="s">
        <v>52</v>
      </c>
      <c r="F108" s="148" t="s">
        <v>378</v>
      </c>
      <c r="G108" s="148" t="s">
        <v>113</v>
      </c>
      <c r="H108" s="146">
        <v>0.6</v>
      </c>
      <c r="I108" s="149">
        <v>6</v>
      </c>
      <c r="J108" s="199" t="s">
        <v>82</v>
      </c>
      <c r="K108" s="143">
        <v>42249</v>
      </c>
      <c r="L108" s="142" t="s">
        <v>299</v>
      </c>
      <c r="M108" s="154">
        <v>0.05</v>
      </c>
      <c r="N108" s="154">
        <v>0.35</v>
      </c>
      <c r="O108" s="154">
        <v>0.22500000000000001</v>
      </c>
      <c r="P108" s="154">
        <v>0.05</v>
      </c>
      <c r="Q108" s="154">
        <v>3.43222</v>
      </c>
      <c r="R108" s="154">
        <v>0</v>
      </c>
      <c r="S108" s="154">
        <v>0</v>
      </c>
      <c r="T108" s="154">
        <f t="shared" si="13"/>
        <v>0.67500000000000004</v>
      </c>
      <c r="U108" s="154">
        <v>1.1831499999999999</v>
      </c>
      <c r="V108" s="155">
        <v>0</v>
      </c>
      <c r="W108" s="155">
        <v>0</v>
      </c>
      <c r="X108" s="155">
        <v>0</v>
      </c>
      <c r="Y108" s="155">
        <v>0</v>
      </c>
      <c r="Z108" s="155">
        <v>0</v>
      </c>
      <c r="AA108" s="154">
        <v>0</v>
      </c>
      <c r="AB108" s="154">
        <v>0</v>
      </c>
      <c r="AC108" s="155">
        <v>0</v>
      </c>
      <c r="AD108" s="152"/>
      <c r="AE108" s="152"/>
      <c r="AF108" s="152"/>
    </row>
    <row r="109" spans="1:32" s="50" customFormat="1">
      <c r="A109" s="142" t="s">
        <v>47</v>
      </c>
      <c r="B109" s="199">
        <v>416</v>
      </c>
      <c r="C109" s="199">
        <v>346</v>
      </c>
      <c r="D109" s="199">
        <v>102</v>
      </c>
      <c r="E109" s="199" t="s">
        <v>52</v>
      </c>
      <c r="F109" s="148" t="s">
        <v>111</v>
      </c>
      <c r="G109" s="148" t="s">
        <v>378</v>
      </c>
      <c r="H109" s="146">
        <v>0.51</v>
      </c>
      <c r="I109" s="149">
        <v>6</v>
      </c>
      <c r="J109" s="199" t="s">
        <v>82</v>
      </c>
      <c r="K109" s="143">
        <v>42249</v>
      </c>
      <c r="L109" s="142" t="s">
        <v>299</v>
      </c>
      <c r="M109" s="154">
        <v>0.05</v>
      </c>
      <c r="N109" s="154">
        <v>0.22500000000000001</v>
      </c>
      <c r="O109" s="154">
        <v>0.17499999999999999</v>
      </c>
      <c r="P109" s="154">
        <v>2.5000000000000001E-2</v>
      </c>
      <c r="Q109" s="154">
        <v>3.4410500000000002</v>
      </c>
      <c r="R109" s="154">
        <v>0</v>
      </c>
      <c r="S109" s="154">
        <v>0</v>
      </c>
      <c r="T109" s="154">
        <f t="shared" si="13"/>
        <v>0.47500000000000003</v>
      </c>
      <c r="U109" s="154">
        <v>1.23611</v>
      </c>
      <c r="V109" s="155">
        <v>0</v>
      </c>
      <c r="W109" s="155">
        <v>0</v>
      </c>
      <c r="X109" s="155">
        <v>0</v>
      </c>
      <c r="Y109" s="155">
        <v>0</v>
      </c>
      <c r="Z109" s="155">
        <v>0</v>
      </c>
      <c r="AA109" s="154">
        <v>3.34</v>
      </c>
      <c r="AB109" s="154">
        <v>0.18711484593837532</v>
      </c>
      <c r="AC109" s="155">
        <v>0</v>
      </c>
      <c r="AD109" s="152"/>
      <c r="AE109" s="152"/>
      <c r="AF109" s="152"/>
    </row>
    <row r="110" spans="1:32" s="50" customFormat="1">
      <c r="A110" s="142" t="s">
        <v>47</v>
      </c>
      <c r="B110" s="199">
        <v>416</v>
      </c>
      <c r="C110" s="199">
        <v>346</v>
      </c>
      <c r="D110" s="199">
        <v>103</v>
      </c>
      <c r="E110" s="199" t="s">
        <v>379</v>
      </c>
      <c r="F110" s="148" t="s">
        <v>111</v>
      </c>
      <c r="G110" s="148" t="s">
        <v>380</v>
      </c>
      <c r="H110" s="146">
        <v>9.3010000000000002</v>
      </c>
      <c r="I110" s="149">
        <v>4</v>
      </c>
      <c r="J110" s="199" t="s">
        <v>505</v>
      </c>
      <c r="K110" s="143">
        <v>42248</v>
      </c>
      <c r="L110" s="142" t="s">
        <v>299</v>
      </c>
      <c r="M110" s="154">
        <v>0.22500000000000001</v>
      </c>
      <c r="N110" s="154">
        <v>2.8</v>
      </c>
      <c r="O110" s="154">
        <v>4.5</v>
      </c>
      <c r="P110" s="154">
        <v>1.4750000000000001</v>
      </c>
      <c r="Q110" s="154">
        <v>4.1164699999999996</v>
      </c>
      <c r="R110" s="154">
        <v>0</v>
      </c>
      <c r="S110" s="154">
        <v>0</v>
      </c>
      <c r="T110" s="154">
        <f t="shared" si="13"/>
        <v>9</v>
      </c>
      <c r="U110" s="154">
        <v>1.3158399999999999</v>
      </c>
      <c r="V110" s="155">
        <v>139</v>
      </c>
      <c r="W110" s="155">
        <v>0</v>
      </c>
      <c r="X110" s="155">
        <v>51</v>
      </c>
      <c r="Y110" s="155">
        <v>22</v>
      </c>
      <c r="Z110" s="155">
        <v>0</v>
      </c>
      <c r="AA110" s="154">
        <v>216.06</v>
      </c>
      <c r="AB110" s="154">
        <v>0.67613831951181347</v>
      </c>
      <c r="AC110" s="155">
        <v>177</v>
      </c>
      <c r="AD110" s="152"/>
      <c r="AE110" s="152"/>
      <c r="AF110" s="152"/>
    </row>
    <row r="111" spans="1:32" s="50" customFormat="1">
      <c r="A111" s="142" t="s">
        <v>47</v>
      </c>
      <c r="B111" s="199">
        <v>416</v>
      </c>
      <c r="C111" s="199">
        <v>346</v>
      </c>
      <c r="D111" s="199">
        <v>103</v>
      </c>
      <c r="E111" s="199" t="s">
        <v>379</v>
      </c>
      <c r="F111" s="148" t="s">
        <v>380</v>
      </c>
      <c r="G111" s="148" t="s">
        <v>111</v>
      </c>
      <c r="H111" s="146">
        <v>9.3010000000000002</v>
      </c>
      <c r="I111" s="149">
        <v>4</v>
      </c>
      <c r="J111" s="199" t="s">
        <v>82</v>
      </c>
      <c r="K111" s="143">
        <v>42249</v>
      </c>
      <c r="L111" s="142" t="s">
        <v>299</v>
      </c>
      <c r="M111" s="154">
        <v>0.17499999999999999</v>
      </c>
      <c r="N111" s="154">
        <v>2.8</v>
      </c>
      <c r="O111" s="154">
        <v>4.375</v>
      </c>
      <c r="P111" s="154">
        <v>1.7749999999999999</v>
      </c>
      <c r="Q111" s="154">
        <v>4.1978400000000002</v>
      </c>
      <c r="R111" s="154">
        <v>0</v>
      </c>
      <c r="S111" s="154">
        <v>0</v>
      </c>
      <c r="T111" s="154">
        <f t="shared" si="13"/>
        <v>9.125</v>
      </c>
      <c r="U111" s="154">
        <v>1.15601</v>
      </c>
      <c r="V111" s="155">
        <v>4</v>
      </c>
      <c r="W111" s="155">
        <v>0</v>
      </c>
      <c r="X111" s="155">
        <v>0</v>
      </c>
      <c r="Y111" s="155">
        <v>3</v>
      </c>
      <c r="Z111" s="155">
        <v>0</v>
      </c>
      <c r="AA111" s="154">
        <v>48.82</v>
      </c>
      <c r="AB111" s="154">
        <v>0.15277734313878891</v>
      </c>
      <c r="AC111" s="155">
        <v>0</v>
      </c>
      <c r="AD111" s="152"/>
      <c r="AE111" s="152"/>
      <c r="AF111" s="152"/>
    </row>
    <row r="112" spans="1:32" s="50" customFormat="1">
      <c r="A112" s="142" t="s">
        <v>47</v>
      </c>
      <c r="B112" s="199">
        <v>416</v>
      </c>
      <c r="C112" s="199">
        <v>347</v>
      </c>
      <c r="D112" s="199">
        <v>102</v>
      </c>
      <c r="E112" s="199" t="s">
        <v>54</v>
      </c>
      <c r="F112" s="148" t="s">
        <v>114</v>
      </c>
      <c r="G112" s="148">
        <v>20643</v>
      </c>
      <c r="H112" s="146">
        <v>4.7619999999999996</v>
      </c>
      <c r="I112" s="149">
        <v>4</v>
      </c>
      <c r="J112" s="199" t="s">
        <v>82</v>
      </c>
      <c r="K112" s="143">
        <v>42249</v>
      </c>
      <c r="L112" s="142" t="s">
        <v>299</v>
      </c>
      <c r="M112" s="154">
        <v>0.42499999999999999</v>
      </c>
      <c r="N112" s="154">
        <v>0.8</v>
      </c>
      <c r="O112" s="154">
        <v>1.2250000000000001</v>
      </c>
      <c r="P112" s="154">
        <v>0.92500000000000004</v>
      </c>
      <c r="Q112" s="154">
        <v>3.74</v>
      </c>
      <c r="R112" s="154">
        <v>0</v>
      </c>
      <c r="S112" s="154">
        <v>0</v>
      </c>
      <c r="T112" s="154">
        <f>SUM(M112:P112)</f>
        <v>3.375</v>
      </c>
      <c r="U112" s="154">
        <v>1.21</v>
      </c>
      <c r="V112" s="155">
        <v>0</v>
      </c>
      <c r="W112" s="155">
        <v>0</v>
      </c>
      <c r="X112" s="155">
        <v>0</v>
      </c>
      <c r="Y112" s="155">
        <v>0</v>
      </c>
      <c r="Z112" s="155">
        <v>0</v>
      </c>
      <c r="AA112" s="154">
        <v>0</v>
      </c>
      <c r="AB112" s="154">
        <v>0</v>
      </c>
      <c r="AC112" s="155">
        <v>0</v>
      </c>
      <c r="AD112" s="152"/>
      <c r="AE112" s="152"/>
      <c r="AF112" s="152"/>
    </row>
    <row r="113" spans="1:49" s="50" customFormat="1">
      <c r="A113" s="142" t="s">
        <v>47</v>
      </c>
      <c r="B113" s="199">
        <v>416</v>
      </c>
      <c r="C113" s="199">
        <v>3214</v>
      </c>
      <c r="D113" s="199">
        <v>100</v>
      </c>
      <c r="E113" s="199" t="s">
        <v>56</v>
      </c>
      <c r="F113" s="148" t="s">
        <v>207</v>
      </c>
      <c r="G113" s="148" t="s">
        <v>381</v>
      </c>
      <c r="H113" s="146">
        <v>2.19</v>
      </c>
      <c r="I113" s="149">
        <v>4</v>
      </c>
      <c r="J113" s="199" t="s">
        <v>505</v>
      </c>
      <c r="K113" s="143">
        <v>42249</v>
      </c>
      <c r="L113" s="142" t="s">
        <v>299</v>
      </c>
      <c r="M113" s="154">
        <v>0.05</v>
      </c>
      <c r="N113" s="154">
        <v>1.125</v>
      </c>
      <c r="O113" s="154">
        <v>0.72499999999999998</v>
      </c>
      <c r="P113" s="154">
        <v>0.1</v>
      </c>
      <c r="Q113" s="154">
        <v>3.5263800000000001</v>
      </c>
      <c r="R113" s="154">
        <v>0</v>
      </c>
      <c r="S113" s="154">
        <v>0</v>
      </c>
      <c r="T113" s="154">
        <f t="shared" si="13"/>
        <v>2</v>
      </c>
      <c r="U113" s="154">
        <v>1.0162500000000001</v>
      </c>
      <c r="V113" s="155">
        <v>9</v>
      </c>
      <c r="W113" s="155">
        <v>0</v>
      </c>
      <c r="X113" s="155">
        <v>2</v>
      </c>
      <c r="Y113" s="155">
        <v>0</v>
      </c>
      <c r="Z113" s="155">
        <v>0</v>
      </c>
      <c r="AA113" s="154">
        <v>0</v>
      </c>
      <c r="AB113" s="154">
        <v>0</v>
      </c>
      <c r="AC113" s="155">
        <v>4</v>
      </c>
      <c r="AD113" s="152"/>
      <c r="AE113" s="152"/>
      <c r="AF113" s="152"/>
    </row>
    <row r="114" spans="1:49" s="50" customFormat="1">
      <c r="A114" s="142" t="s">
        <v>47</v>
      </c>
      <c r="B114" s="199">
        <v>416</v>
      </c>
      <c r="C114" s="199">
        <v>3214</v>
      </c>
      <c r="D114" s="199">
        <v>100</v>
      </c>
      <c r="E114" s="199" t="s">
        <v>56</v>
      </c>
      <c r="F114" s="148" t="s">
        <v>381</v>
      </c>
      <c r="G114" s="148" t="s">
        <v>207</v>
      </c>
      <c r="H114" s="146">
        <v>2.19</v>
      </c>
      <c r="I114" s="149">
        <v>4</v>
      </c>
      <c r="J114" s="199" t="s">
        <v>82</v>
      </c>
      <c r="K114" s="143">
        <v>42249</v>
      </c>
      <c r="L114" s="142" t="s">
        <v>299</v>
      </c>
      <c r="M114" s="154">
        <v>0.125</v>
      </c>
      <c r="N114" s="154">
        <v>1.4</v>
      </c>
      <c r="O114" s="154">
        <v>0.45</v>
      </c>
      <c r="P114" s="154">
        <v>0.15</v>
      </c>
      <c r="Q114" s="154">
        <v>3.3768199999999999</v>
      </c>
      <c r="R114" s="154">
        <v>0</v>
      </c>
      <c r="S114" s="154">
        <v>0</v>
      </c>
      <c r="T114" s="154">
        <f t="shared" si="13"/>
        <v>2.125</v>
      </c>
      <c r="U114" s="154">
        <v>1.08586</v>
      </c>
      <c r="V114" s="155">
        <v>4</v>
      </c>
      <c r="W114" s="155">
        <v>0</v>
      </c>
      <c r="X114" s="155">
        <v>0</v>
      </c>
      <c r="Y114" s="155">
        <v>0</v>
      </c>
      <c r="Z114" s="155">
        <v>0</v>
      </c>
      <c r="AA114" s="154">
        <v>0</v>
      </c>
      <c r="AB114" s="154">
        <v>0</v>
      </c>
      <c r="AC114" s="155">
        <v>0</v>
      </c>
      <c r="AD114" s="152"/>
      <c r="AE114" s="152"/>
      <c r="AF114" s="152"/>
    </row>
    <row r="115" spans="1:49">
      <c r="A115" s="106" t="s">
        <v>47</v>
      </c>
      <c r="B115" s="109">
        <v>416</v>
      </c>
      <c r="C115" s="109">
        <v>3214</v>
      </c>
      <c r="D115" s="109">
        <v>100</v>
      </c>
      <c r="E115" s="109" t="s">
        <v>56</v>
      </c>
      <c r="F115" s="148" t="s">
        <v>208</v>
      </c>
      <c r="G115" s="148" t="s">
        <v>382</v>
      </c>
      <c r="H115" s="146">
        <v>1</v>
      </c>
      <c r="I115" s="149">
        <v>4</v>
      </c>
      <c r="J115" s="109" t="s">
        <v>505</v>
      </c>
      <c r="K115" s="107">
        <v>42249</v>
      </c>
      <c r="L115" s="106" t="s">
        <v>299</v>
      </c>
      <c r="M115" s="154">
        <v>2.5000000000000001E-2</v>
      </c>
      <c r="N115" s="154">
        <v>0.125</v>
      </c>
      <c r="O115" s="154">
        <v>0.47499999999999998</v>
      </c>
      <c r="P115" s="154">
        <v>0.3</v>
      </c>
      <c r="Q115" s="154">
        <v>4.7778400000000003</v>
      </c>
      <c r="R115" s="154">
        <v>0</v>
      </c>
      <c r="S115" s="154">
        <v>0</v>
      </c>
      <c r="T115" s="154">
        <f t="shared" si="13"/>
        <v>0.92500000000000004</v>
      </c>
      <c r="U115" s="154">
        <v>1.0132699999999999</v>
      </c>
      <c r="V115" s="155">
        <v>1</v>
      </c>
      <c r="W115" s="155">
        <v>0</v>
      </c>
      <c r="X115" s="155">
        <v>0</v>
      </c>
      <c r="Y115" s="155">
        <v>0</v>
      </c>
      <c r="Z115" s="155">
        <v>0</v>
      </c>
      <c r="AA115" s="154">
        <v>0</v>
      </c>
      <c r="AB115" s="154">
        <v>0</v>
      </c>
      <c r="AC115" s="155">
        <v>49</v>
      </c>
      <c r="AD115" s="113"/>
      <c r="AE115" s="113"/>
      <c r="AF115" s="113"/>
      <c r="AG115" s="95"/>
      <c r="AH115" s="95"/>
      <c r="AI115" s="95"/>
      <c r="AJ115" s="95"/>
      <c r="AK115" s="144"/>
      <c r="AL115" s="144"/>
      <c r="AM115" s="95"/>
      <c r="AN115" s="95"/>
      <c r="AO115" s="95"/>
      <c r="AP115" s="95"/>
      <c r="AQ115" s="95"/>
      <c r="AR115" s="95"/>
      <c r="AS115" s="95"/>
      <c r="AT115" s="95"/>
      <c r="AU115" s="95"/>
      <c r="AV115" s="95"/>
      <c r="AW115" s="95"/>
    </row>
    <row r="116" spans="1:49">
      <c r="A116" s="106" t="s">
        <v>47</v>
      </c>
      <c r="B116" s="109">
        <v>416</v>
      </c>
      <c r="C116" s="109">
        <v>3214</v>
      </c>
      <c r="D116" s="109">
        <v>100</v>
      </c>
      <c r="E116" s="109" t="s">
        <v>56</v>
      </c>
      <c r="F116" s="148" t="s">
        <v>382</v>
      </c>
      <c r="G116" s="148" t="s">
        <v>208</v>
      </c>
      <c r="H116" s="146">
        <v>1</v>
      </c>
      <c r="I116" s="149">
        <v>4</v>
      </c>
      <c r="J116" s="109" t="s">
        <v>82</v>
      </c>
      <c r="K116" s="107">
        <v>42249</v>
      </c>
      <c r="L116" s="106" t="s">
        <v>299</v>
      </c>
      <c r="M116" s="154">
        <v>0</v>
      </c>
      <c r="N116" s="154">
        <v>7.4999999999999997E-2</v>
      </c>
      <c r="O116" s="154">
        <v>0.7</v>
      </c>
      <c r="P116" s="154">
        <v>0.35</v>
      </c>
      <c r="Q116" s="154">
        <v>4.7406699999999997</v>
      </c>
      <c r="R116" s="154">
        <v>0</v>
      </c>
      <c r="S116" s="154">
        <v>0</v>
      </c>
      <c r="T116" s="154">
        <f t="shared" si="13"/>
        <v>1.125</v>
      </c>
      <c r="U116" s="154">
        <v>1.12033</v>
      </c>
      <c r="V116" s="155">
        <v>0</v>
      </c>
      <c r="W116" s="155">
        <v>0</v>
      </c>
      <c r="X116" s="155">
        <v>0</v>
      </c>
      <c r="Y116" s="155">
        <v>0</v>
      </c>
      <c r="Z116" s="155">
        <v>0</v>
      </c>
      <c r="AA116" s="154">
        <v>0</v>
      </c>
      <c r="AB116" s="154">
        <v>0</v>
      </c>
      <c r="AC116" s="155">
        <v>0</v>
      </c>
      <c r="AD116" s="113"/>
      <c r="AE116" s="113"/>
      <c r="AF116" s="113"/>
      <c r="AG116" s="95"/>
      <c r="AH116" s="95"/>
      <c r="AI116" s="95"/>
      <c r="AJ116" s="95"/>
      <c r="AK116" s="144"/>
      <c r="AL116" s="144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</row>
    <row r="117" spans="1:49">
      <c r="A117" s="110"/>
      <c r="B117" s="105"/>
      <c r="C117" s="105"/>
      <c r="D117" s="105"/>
      <c r="E117" s="267"/>
      <c r="F117" s="307" t="s">
        <v>122</v>
      </c>
      <c r="G117" s="308"/>
      <c r="H117" s="205">
        <v>180.94200000000001</v>
      </c>
      <c r="I117" s="278"/>
      <c r="J117" s="206"/>
      <c r="K117" s="206"/>
      <c r="L117" s="206"/>
      <c r="M117" s="266">
        <v>59.308999999999997</v>
      </c>
      <c r="N117" s="266">
        <v>51.454999999999998</v>
      </c>
      <c r="O117" s="266">
        <v>50.338999999999999</v>
      </c>
      <c r="P117" s="266">
        <v>19.838999999999999</v>
      </c>
      <c r="Q117" s="266" t="s">
        <v>123</v>
      </c>
      <c r="R117" s="266">
        <f t="shared" ref="R117:S117" si="14">SUM(R54:R116)</f>
        <v>0</v>
      </c>
      <c r="S117" s="266">
        <f t="shared" si="14"/>
        <v>0</v>
      </c>
      <c r="T117" s="266">
        <v>180.94200000000001</v>
      </c>
      <c r="U117" s="266" t="s">
        <v>123</v>
      </c>
      <c r="V117" s="204">
        <f>SUM(V54:V116)</f>
        <v>532</v>
      </c>
      <c r="W117" s="204">
        <f t="shared" ref="W117:AC117" si="15">SUM(W54:W116)</f>
        <v>60</v>
      </c>
      <c r="X117" s="204">
        <f t="shared" si="15"/>
        <v>87</v>
      </c>
      <c r="Y117" s="204">
        <f t="shared" si="15"/>
        <v>44</v>
      </c>
      <c r="Z117" s="204">
        <f t="shared" si="15"/>
        <v>4</v>
      </c>
      <c r="AA117" s="204">
        <f t="shared" si="15"/>
        <v>1990.1299999999999</v>
      </c>
      <c r="AB117" s="204"/>
      <c r="AC117" s="204">
        <f t="shared" si="15"/>
        <v>436</v>
      </c>
      <c r="AD117" s="203"/>
      <c r="AE117" s="108"/>
      <c r="AF117" s="108"/>
      <c r="AG117" s="95"/>
      <c r="AH117" s="95"/>
      <c r="AI117" s="95"/>
      <c r="AJ117" s="95"/>
      <c r="AK117" s="144"/>
      <c r="AL117" s="144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</row>
    <row r="118" spans="1:49">
      <c r="A118" s="110"/>
      <c r="B118" s="105"/>
      <c r="C118" s="105"/>
      <c r="D118" s="105"/>
      <c r="E118" s="267"/>
      <c r="F118" s="307" t="s">
        <v>124</v>
      </c>
      <c r="G118" s="308"/>
      <c r="H118" s="202"/>
      <c r="I118" s="278"/>
      <c r="J118" s="206"/>
      <c r="K118" s="206"/>
      <c r="L118" s="206"/>
      <c r="M118" s="272" t="s">
        <v>123</v>
      </c>
      <c r="N118" s="272" t="s">
        <v>123</v>
      </c>
      <c r="O118" s="272" t="s">
        <v>123</v>
      </c>
      <c r="P118" s="272" t="s">
        <v>123</v>
      </c>
      <c r="Q118" s="272">
        <v>3.9707820996707941</v>
      </c>
      <c r="R118" s="272" t="s">
        <v>123</v>
      </c>
      <c r="S118" s="272" t="s">
        <v>123</v>
      </c>
      <c r="T118" s="272" t="s">
        <v>123</v>
      </c>
      <c r="U118" s="272">
        <v>1.3380918327619487</v>
      </c>
      <c r="V118" s="271" t="s">
        <v>123</v>
      </c>
      <c r="W118" s="271" t="s">
        <v>123</v>
      </c>
      <c r="X118" s="271" t="s">
        <v>123</v>
      </c>
      <c r="Y118" s="271" t="s">
        <v>123</v>
      </c>
      <c r="Z118" s="271" t="s">
        <v>123</v>
      </c>
      <c r="AA118" s="271" t="s">
        <v>123</v>
      </c>
      <c r="AB118" s="271">
        <v>0.35491948259207312</v>
      </c>
      <c r="AC118" s="273" t="s">
        <v>123</v>
      </c>
      <c r="AD118" s="203"/>
      <c r="AE118" s="108"/>
      <c r="AF118" s="108"/>
      <c r="AG118" s="95"/>
      <c r="AH118" s="95"/>
      <c r="AI118" s="95"/>
      <c r="AJ118" s="95"/>
      <c r="AK118" s="144"/>
      <c r="AL118" s="144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</row>
  </sheetData>
  <mergeCells count="56">
    <mergeCell ref="A52:A53"/>
    <mergeCell ref="B52:B53"/>
    <mergeCell ref="C52:C53"/>
    <mergeCell ref="D52:D53"/>
    <mergeCell ref="E52:E53"/>
    <mergeCell ref="V2:V3"/>
    <mergeCell ref="W2:Y2"/>
    <mergeCell ref="W52:W53"/>
    <mergeCell ref="X52:X53"/>
    <mergeCell ref="K52:K53"/>
    <mergeCell ref="L52:L53"/>
    <mergeCell ref="V52:V53"/>
    <mergeCell ref="U52:U53"/>
    <mergeCell ref="M52:P52"/>
    <mergeCell ref="Q52:Q53"/>
    <mergeCell ref="R52:T52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F117:G117"/>
    <mergeCell ref="F118:G118"/>
    <mergeCell ref="I52:I53"/>
    <mergeCell ref="J52:J53"/>
    <mergeCell ref="Y52:Y53"/>
    <mergeCell ref="G52:G53"/>
    <mergeCell ref="H52:H53"/>
    <mergeCell ref="F52:F53"/>
    <mergeCell ref="AG2:AG3"/>
    <mergeCell ref="Z52:Z53"/>
    <mergeCell ref="AA52:AA53"/>
    <mergeCell ref="AB52:AB53"/>
    <mergeCell ref="A1:E1"/>
    <mergeCell ref="F47:G47"/>
    <mergeCell ref="F48:G48"/>
    <mergeCell ref="A51:E51"/>
    <mergeCell ref="F2:F3"/>
    <mergeCell ref="A2:A3"/>
    <mergeCell ref="B2:B3"/>
    <mergeCell ref="C2:C3"/>
    <mergeCell ref="D2:D3"/>
    <mergeCell ref="E2:E3"/>
    <mergeCell ref="Q2:Q3"/>
    <mergeCell ref="R2:U2"/>
  </mergeCells>
  <printOptions horizontalCentered="1"/>
  <pageMargins left="0.62842261904761909" right="0.25" top="0.75" bottom="0.75" header="0.3" footer="0.3"/>
  <pageSetup paperSize="8" scale="36" fitToHeight="0" orientation="landscape" r:id="rId1"/>
  <colBreaks count="1" manualBreakCount="1">
    <brk id="35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5"/>
  <sheetViews>
    <sheetView view="pageLayout" zoomScale="55" zoomScaleNormal="80" zoomScaleSheetLayoutView="50" zoomScalePageLayoutView="55" workbookViewId="0">
      <selection activeCell="N91" sqref="N91"/>
    </sheetView>
  </sheetViews>
  <sheetFormatPr defaultRowHeight="14.25"/>
  <cols>
    <col min="1" max="1" width="28.375" customWidth="1"/>
    <col min="5" max="5" width="47.12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125" customWidth="1"/>
    <col min="35" max="35" width="9" style="125" customWidth="1"/>
    <col min="36" max="36" width="13.75" bestFit="1" customWidth="1"/>
  </cols>
  <sheetData>
    <row r="1" spans="1:49" s="16" customFormat="1" ht="23.25">
      <c r="A1" s="314" t="s">
        <v>499</v>
      </c>
      <c r="B1" s="314"/>
      <c r="C1" s="314"/>
      <c r="D1" s="314"/>
      <c r="E1" s="314"/>
      <c r="AH1" s="144"/>
      <c r="AI1" s="144"/>
    </row>
    <row r="2" spans="1:49" s="16" customFormat="1" ht="23.2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s="16" customFormat="1" ht="53.2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 t="s">
        <v>133</v>
      </c>
      <c r="AN3" s="50" t="s">
        <v>134</v>
      </c>
      <c r="AO3" s="50"/>
      <c r="AP3" s="50"/>
      <c r="AQ3" s="50"/>
      <c r="AR3" s="50"/>
      <c r="AS3" s="50"/>
      <c r="AT3" s="50"/>
      <c r="AU3" s="50"/>
      <c r="AV3" s="50"/>
      <c r="AW3" s="50"/>
    </row>
    <row r="4" spans="1:49" s="141" customFormat="1" ht="23.25">
      <c r="A4" s="22" t="s">
        <v>62</v>
      </c>
      <c r="B4" s="22">
        <v>417</v>
      </c>
      <c r="C4" s="29">
        <v>3</v>
      </c>
      <c r="D4" s="22">
        <v>102</v>
      </c>
      <c r="E4" s="22" t="s">
        <v>63</v>
      </c>
      <c r="F4" s="37">
        <v>26861</v>
      </c>
      <c r="G4" s="37">
        <v>40550</v>
      </c>
      <c r="H4" s="51">
        <v>13.689</v>
      </c>
      <c r="I4" s="22">
        <v>6</v>
      </c>
      <c r="J4" s="22" t="s">
        <v>82</v>
      </c>
      <c r="K4" s="23">
        <v>42238</v>
      </c>
      <c r="L4" s="46" t="s">
        <v>131</v>
      </c>
      <c r="M4" s="261">
        <v>6.35</v>
      </c>
      <c r="N4" s="261">
        <v>3.5</v>
      </c>
      <c r="O4" s="261">
        <v>1.925</v>
      </c>
      <c r="P4" s="261">
        <v>1.825</v>
      </c>
      <c r="Q4" s="261">
        <v>3.25814</v>
      </c>
      <c r="R4" s="261">
        <v>12.125</v>
      </c>
      <c r="S4" s="261">
        <v>1.125</v>
      </c>
      <c r="T4" s="261">
        <v>0.22500000000000001</v>
      </c>
      <c r="U4" s="261">
        <v>0.125</v>
      </c>
      <c r="V4" s="261">
        <v>5.9730600000000003</v>
      </c>
      <c r="W4" s="261">
        <v>0</v>
      </c>
      <c r="X4" s="261">
        <v>0</v>
      </c>
      <c r="Y4" s="261">
        <f t="shared" ref="Y4:Y43" si="0">SUM(M4:P4)</f>
        <v>13.6</v>
      </c>
      <c r="Z4" s="261">
        <v>1.11181</v>
      </c>
      <c r="AA4" s="164">
        <v>462.33</v>
      </c>
      <c r="AB4" s="163">
        <v>34.96</v>
      </c>
      <c r="AC4" s="163">
        <f t="shared" ref="AC4:AC43" si="1">(AA4+AB4*0.5)/(3.5*H4*1000)*100</f>
        <v>1.0014505911941809</v>
      </c>
      <c r="AD4" s="163">
        <v>29.61</v>
      </c>
      <c r="AE4" s="163">
        <f t="shared" ref="AE4:AE43" si="2">AD4/(3.5*H4*1000)*100</f>
        <v>6.1801446416831017E-2</v>
      </c>
      <c r="AF4" s="163">
        <v>1765.3</v>
      </c>
      <c r="AG4" s="158">
        <f t="shared" ref="AG4:AG43" si="3">AF4/(3.5*H4*1000)*100</f>
        <v>3.6845016332195812</v>
      </c>
      <c r="AH4" s="163">
        <v>0</v>
      </c>
      <c r="AI4" s="158">
        <f t="shared" ref="AI4:AI43" si="4">AH4/(3.5*H4*1000)*100</f>
        <v>0</v>
      </c>
      <c r="AJ4" s="41">
        <f t="shared" ref="AJ4:AJ43" si="5">IF(F4=F5,1,0)</f>
        <v>1</v>
      </c>
      <c r="AK4" s="41">
        <f t="shared" ref="AK4:AK43" si="6">AB4*0.5</f>
        <v>17.48</v>
      </c>
      <c r="AL4" s="41">
        <f t="shared" ref="AL4:AL43" si="7">(AA4+AD4+AF4+AH4+AK4)*H4</f>
        <v>31138.642079999998</v>
      </c>
      <c r="AM4" s="41">
        <f t="shared" ref="AM4:AM43" si="8">(AA4+AD4+AF4+AH4)*H4</f>
        <v>30899.358359999998</v>
      </c>
      <c r="AN4" s="41">
        <f t="shared" ref="AN4:AN43" si="9">SUM(M4:P4)</f>
        <v>13.6</v>
      </c>
      <c r="AO4" s="41">
        <f t="shared" ref="AO4:AO43" si="10">SUM(R4:U4)</f>
        <v>13.6</v>
      </c>
      <c r="AP4" s="42"/>
      <c r="AQ4" s="43"/>
      <c r="AR4" s="51">
        <v>13.689</v>
      </c>
      <c r="AS4" s="43"/>
      <c r="AT4" s="43"/>
    </row>
    <row r="5" spans="1:49" s="141" customFormat="1" ht="23.25">
      <c r="A5" s="22" t="s">
        <v>62</v>
      </c>
      <c r="B5" s="22">
        <v>417</v>
      </c>
      <c r="C5" s="29">
        <v>3</v>
      </c>
      <c r="D5" s="22">
        <v>102</v>
      </c>
      <c r="E5" s="22" t="s">
        <v>63</v>
      </c>
      <c r="F5" s="37">
        <v>26861</v>
      </c>
      <c r="G5" s="37">
        <v>40550</v>
      </c>
      <c r="H5" s="51">
        <v>13.689</v>
      </c>
      <c r="I5" s="22">
        <v>6</v>
      </c>
      <c r="J5" s="22" t="s">
        <v>505</v>
      </c>
      <c r="K5" s="23">
        <v>42238</v>
      </c>
      <c r="L5" s="46" t="s">
        <v>131</v>
      </c>
      <c r="M5" s="282">
        <v>6.3915551470588232</v>
      </c>
      <c r="N5" s="282">
        <v>3.5229044117647059</v>
      </c>
      <c r="O5" s="282">
        <v>1.9375974264705884</v>
      </c>
      <c r="P5" s="282">
        <v>1.8369430147058823</v>
      </c>
      <c r="Q5" s="261">
        <v>3.29</v>
      </c>
      <c r="R5" s="282">
        <v>12.204347426470589</v>
      </c>
      <c r="S5" s="282">
        <v>1.1323621323529411</v>
      </c>
      <c r="T5" s="282">
        <v>0.22647242647058824</v>
      </c>
      <c r="U5" s="282">
        <v>0.12581801470588236</v>
      </c>
      <c r="V5" s="261">
        <v>5.9729999999999999</v>
      </c>
      <c r="W5" s="261">
        <v>0</v>
      </c>
      <c r="X5" s="261">
        <v>0</v>
      </c>
      <c r="Y5" s="261">
        <f t="shared" si="0"/>
        <v>13.689</v>
      </c>
      <c r="Z5" s="261">
        <v>1.1120000000000001</v>
      </c>
      <c r="AA5" s="164">
        <v>411.07</v>
      </c>
      <c r="AB5" s="163">
        <v>81.25</v>
      </c>
      <c r="AC5" s="163">
        <f t="shared" si="1"/>
        <v>0.94276948123101956</v>
      </c>
      <c r="AD5" s="163">
        <v>2.29</v>
      </c>
      <c r="AE5" s="163">
        <f t="shared" si="2"/>
        <v>4.7796458052868302E-3</v>
      </c>
      <c r="AF5" s="163">
        <v>494.36</v>
      </c>
      <c r="AG5" s="158">
        <f t="shared" si="3"/>
        <v>1.0318190831011342</v>
      </c>
      <c r="AH5" s="163">
        <v>0</v>
      </c>
      <c r="AI5" s="158">
        <f t="shared" si="4"/>
        <v>0</v>
      </c>
      <c r="AJ5" s="41">
        <f t="shared" si="5"/>
        <v>0</v>
      </c>
      <c r="AK5" s="41">
        <f t="shared" si="6"/>
        <v>40.625</v>
      </c>
      <c r="AL5" s="41">
        <f t="shared" si="7"/>
        <v>12981.894705000001</v>
      </c>
      <c r="AM5" s="41">
        <f t="shared" si="8"/>
        <v>12425.77908</v>
      </c>
      <c r="AN5" s="41">
        <f t="shared" si="9"/>
        <v>13.689</v>
      </c>
      <c r="AO5" s="41">
        <f t="shared" si="10"/>
        <v>13.689</v>
      </c>
      <c r="AP5" s="42"/>
      <c r="AQ5" s="43"/>
      <c r="AR5" s="51">
        <v>13.689</v>
      </c>
      <c r="AS5" s="43"/>
      <c r="AT5" s="43"/>
    </row>
    <row r="6" spans="1:49" s="141" customFormat="1" ht="23.25">
      <c r="A6" s="22" t="s">
        <v>62</v>
      </c>
      <c r="B6" s="22">
        <v>417</v>
      </c>
      <c r="C6" s="29">
        <v>34</v>
      </c>
      <c r="D6" s="22">
        <v>102</v>
      </c>
      <c r="E6" s="22" t="s">
        <v>64</v>
      </c>
      <c r="F6" s="37" t="s">
        <v>125</v>
      </c>
      <c r="G6" s="37" t="s">
        <v>126</v>
      </c>
      <c r="H6" s="51">
        <v>18.399999999999999</v>
      </c>
      <c r="I6" s="22">
        <v>14</v>
      </c>
      <c r="J6" s="22" t="s">
        <v>505</v>
      </c>
      <c r="K6" s="23">
        <v>42241</v>
      </c>
      <c r="L6" s="46" t="s">
        <v>131</v>
      </c>
      <c r="M6" s="261">
        <v>9.5</v>
      </c>
      <c r="N6" s="261">
        <v>4.4249999999999998</v>
      </c>
      <c r="O6" s="261">
        <v>2.7749999999999999</v>
      </c>
      <c r="P6" s="261">
        <v>1.9</v>
      </c>
      <c r="Q6" s="261">
        <v>3.0896599999999999</v>
      </c>
      <c r="R6" s="261">
        <v>17.375</v>
      </c>
      <c r="S6" s="261">
        <v>1.05</v>
      </c>
      <c r="T6" s="261">
        <v>0.125</v>
      </c>
      <c r="U6" s="261">
        <v>0.05</v>
      </c>
      <c r="V6" s="261">
        <v>5.4435900000000004</v>
      </c>
      <c r="W6" s="261">
        <v>0</v>
      </c>
      <c r="X6" s="261">
        <v>0</v>
      </c>
      <c r="Y6" s="261">
        <f t="shared" si="0"/>
        <v>18.599999999999998</v>
      </c>
      <c r="Z6" s="261">
        <v>1.29217</v>
      </c>
      <c r="AA6" s="164">
        <v>30.61</v>
      </c>
      <c r="AB6" s="163">
        <v>7.84</v>
      </c>
      <c r="AC6" s="163">
        <f t="shared" si="1"/>
        <v>5.3618012422360257E-2</v>
      </c>
      <c r="AD6" s="163">
        <v>2.1800000000000002</v>
      </c>
      <c r="AE6" s="163">
        <f t="shared" si="2"/>
        <v>3.3850931677018637E-3</v>
      </c>
      <c r="AF6" s="163">
        <v>71.59</v>
      </c>
      <c r="AG6" s="158">
        <f t="shared" si="3"/>
        <v>0.11116459627329195</v>
      </c>
      <c r="AH6" s="163">
        <v>0</v>
      </c>
      <c r="AI6" s="158">
        <f t="shared" si="4"/>
        <v>0</v>
      </c>
      <c r="AJ6" s="41">
        <f t="shared" si="5"/>
        <v>0</v>
      </c>
      <c r="AK6" s="41">
        <f t="shared" si="6"/>
        <v>3.92</v>
      </c>
      <c r="AL6" s="41">
        <f t="shared" si="7"/>
        <v>1992.7199999999998</v>
      </c>
      <c r="AM6" s="41">
        <f t="shared" si="8"/>
        <v>1920.5919999999999</v>
      </c>
      <c r="AN6" s="41">
        <f t="shared" si="9"/>
        <v>18.599999999999998</v>
      </c>
      <c r="AO6" s="41">
        <f t="shared" si="10"/>
        <v>18.600000000000001</v>
      </c>
      <c r="AP6" s="42"/>
      <c r="AQ6" s="43"/>
      <c r="AR6" s="51">
        <v>18.399999999999999</v>
      </c>
      <c r="AS6" s="43"/>
      <c r="AT6" s="43"/>
    </row>
    <row r="7" spans="1:49" s="141" customFormat="1" ht="23.25">
      <c r="A7" s="22" t="s">
        <v>62</v>
      </c>
      <c r="B7" s="22">
        <v>417</v>
      </c>
      <c r="C7" s="29">
        <v>34</v>
      </c>
      <c r="D7" s="22">
        <v>102</v>
      </c>
      <c r="E7" s="22" t="s">
        <v>64</v>
      </c>
      <c r="F7" s="37" t="s">
        <v>126</v>
      </c>
      <c r="G7" s="37" t="s">
        <v>125</v>
      </c>
      <c r="H7" s="51">
        <v>18.399999999999999</v>
      </c>
      <c r="I7" s="22">
        <v>4</v>
      </c>
      <c r="J7" s="22" t="s">
        <v>82</v>
      </c>
      <c r="K7" s="23">
        <v>42241</v>
      </c>
      <c r="L7" s="46" t="s">
        <v>131</v>
      </c>
      <c r="M7" s="261">
        <v>8.7750000000000004</v>
      </c>
      <c r="N7" s="261">
        <v>4.9249999999999998</v>
      </c>
      <c r="O7" s="261">
        <v>2.6749999999999998</v>
      </c>
      <c r="P7" s="261">
        <v>2.125</v>
      </c>
      <c r="Q7" s="261">
        <v>3.2840400000000001</v>
      </c>
      <c r="R7" s="261">
        <v>17.074999999999999</v>
      </c>
      <c r="S7" s="261">
        <v>1.35</v>
      </c>
      <c r="T7" s="261">
        <v>7.4999999999999997E-2</v>
      </c>
      <c r="U7" s="261">
        <v>0</v>
      </c>
      <c r="V7" s="261">
        <v>6.2627899999999999</v>
      </c>
      <c r="W7" s="261">
        <v>0</v>
      </c>
      <c r="X7" s="261">
        <v>0</v>
      </c>
      <c r="Y7" s="261">
        <f t="shared" si="0"/>
        <v>18.5</v>
      </c>
      <c r="Z7" s="261">
        <v>1.23394</v>
      </c>
      <c r="AA7" s="164">
        <v>26.45</v>
      </c>
      <c r="AB7" s="163">
        <v>28.86</v>
      </c>
      <c r="AC7" s="163">
        <f t="shared" si="1"/>
        <v>6.347826086956522E-2</v>
      </c>
      <c r="AD7" s="163">
        <v>56.59</v>
      </c>
      <c r="AE7" s="163">
        <f t="shared" si="2"/>
        <v>8.7872670807453437E-2</v>
      </c>
      <c r="AF7" s="163">
        <v>17.489999999999998</v>
      </c>
      <c r="AG7" s="158">
        <f t="shared" si="3"/>
        <v>2.7158385093167699E-2</v>
      </c>
      <c r="AH7" s="163">
        <v>12.89</v>
      </c>
      <c r="AI7" s="158">
        <f t="shared" si="4"/>
        <v>2.0015527950310561E-2</v>
      </c>
      <c r="AJ7" s="41">
        <f t="shared" si="5"/>
        <v>0</v>
      </c>
      <c r="AK7" s="41">
        <f t="shared" si="6"/>
        <v>14.43</v>
      </c>
      <c r="AL7" s="41">
        <f t="shared" si="7"/>
        <v>2352.4399999999996</v>
      </c>
      <c r="AM7" s="41">
        <f t="shared" si="8"/>
        <v>2086.9279999999999</v>
      </c>
      <c r="AN7" s="41">
        <f t="shared" si="9"/>
        <v>18.5</v>
      </c>
      <c r="AO7" s="41">
        <f t="shared" si="10"/>
        <v>18.5</v>
      </c>
      <c r="AP7" s="42"/>
      <c r="AQ7" s="43"/>
      <c r="AR7" s="51">
        <v>18.399999999999999</v>
      </c>
      <c r="AS7" s="43"/>
      <c r="AT7" s="43"/>
    </row>
    <row r="8" spans="1:49" s="141" customFormat="1" ht="23.25">
      <c r="A8" s="22" t="s">
        <v>62</v>
      </c>
      <c r="B8" s="22">
        <v>417</v>
      </c>
      <c r="C8" s="29">
        <v>303</v>
      </c>
      <c r="D8" s="22">
        <v>100</v>
      </c>
      <c r="E8" s="22" t="s">
        <v>65</v>
      </c>
      <c r="F8" s="37" t="s">
        <v>127</v>
      </c>
      <c r="G8" s="37" t="s">
        <v>128</v>
      </c>
      <c r="H8" s="51">
        <v>1.67</v>
      </c>
      <c r="I8" s="22">
        <v>8</v>
      </c>
      <c r="J8" s="22" t="s">
        <v>505</v>
      </c>
      <c r="K8" s="23">
        <v>42241</v>
      </c>
      <c r="L8" s="46" t="s">
        <v>131</v>
      </c>
      <c r="M8" s="261">
        <v>0.32500000000000001</v>
      </c>
      <c r="N8" s="261">
        <v>0.5</v>
      </c>
      <c r="O8" s="261">
        <v>0.25</v>
      </c>
      <c r="P8" s="261">
        <v>0.625</v>
      </c>
      <c r="Q8" s="261">
        <v>4.7888200000000003</v>
      </c>
      <c r="R8" s="261">
        <v>1.2</v>
      </c>
      <c r="S8" s="261">
        <v>0.42499999999999999</v>
      </c>
      <c r="T8" s="261">
        <v>7.4999999999999997E-2</v>
      </c>
      <c r="U8" s="261">
        <v>0</v>
      </c>
      <c r="V8" s="261">
        <v>8.4756300000000007</v>
      </c>
      <c r="W8" s="261">
        <v>0</v>
      </c>
      <c r="X8" s="261">
        <v>0</v>
      </c>
      <c r="Y8" s="261">
        <f t="shared" si="0"/>
        <v>1.7</v>
      </c>
      <c r="Z8" s="261">
        <v>1.0065299999999999</v>
      </c>
      <c r="AA8" s="164">
        <v>24.36</v>
      </c>
      <c r="AB8" s="163">
        <v>0</v>
      </c>
      <c r="AC8" s="163">
        <f t="shared" si="1"/>
        <v>0.41676646706586828</v>
      </c>
      <c r="AD8" s="163">
        <v>0</v>
      </c>
      <c r="AE8" s="163">
        <f t="shared" si="2"/>
        <v>0</v>
      </c>
      <c r="AF8" s="163">
        <v>0</v>
      </c>
      <c r="AG8" s="158">
        <f t="shared" si="3"/>
        <v>0</v>
      </c>
      <c r="AH8" s="163">
        <v>0</v>
      </c>
      <c r="AI8" s="158">
        <f t="shared" si="4"/>
        <v>0</v>
      </c>
      <c r="AJ8" s="41">
        <f t="shared" si="5"/>
        <v>0</v>
      </c>
      <c r="AK8" s="41">
        <f t="shared" si="6"/>
        <v>0</v>
      </c>
      <c r="AL8" s="41">
        <f t="shared" si="7"/>
        <v>40.681199999999997</v>
      </c>
      <c r="AM8" s="41">
        <f t="shared" si="8"/>
        <v>40.681199999999997</v>
      </c>
      <c r="AN8" s="41">
        <f t="shared" si="9"/>
        <v>1.7</v>
      </c>
      <c r="AO8" s="41">
        <f t="shared" si="10"/>
        <v>1.7</v>
      </c>
      <c r="AQ8" s="43"/>
      <c r="AR8" s="51">
        <v>1.67</v>
      </c>
      <c r="AS8" s="43"/>
      <c r="AT8" s="43"/>
    </row>
    <row r="9" spans="1:49" s="141" customFormat="1" ht="23.25">
      <c r="A9" s="22" t="s">
        <v>62</v>
      </c>
      <c r="B9" s="22">
        <v>417</v>
      </c>
      <c r="C9" s="29">
        <v>303</v>
      </c>
      <c r="D9" s="22">
        <v>100</v>
      </c>
      <c r="E9" s="22" t="s">
        <v>65</v>
      </c>
      <c r="F9" s="37" t="s">
        <v>128</v>
      </c>
      <c r="G9" s="37" t="s">
        <v>127</v>
      </c>
      <c r="H9" s="51">
        <v>1.67</v>
      </c>
      <c r="I9" s="22">
        <v>8</v>
      </c>
      <c r="J9" s="22" t="s">
        <v>82</v>
      </c>
      <c r="K9" s="23">
        <v>42241</v>
      </c>
      <c r="L9" s="46" t="s">
        <v>131</v>
      </c>
      <c r="M9" s="261">
        <v>0.27500000000000002</v>
      </c>
      <c r="N9" s="261">
        <v>0.27500000000000002</v>
      </c>
      <c r="O9" s="261">
        <v>0.27500000000000002</v>
      </c>
      <c r="P9" s="261">
        <v>0.85</v>
      </c>
      <c r="Q9" s="261">
        <v>5.5423900000000001</v>
      </c>
      <c r="R9" s="261">
        <v>0.32500000000000001</v>
      </c>
      <c r="S9" s="261">
        <v>1.0249999999999999</v>
      </c>
      <c r="T9" s="261">
        <v>0.2</v>
      </c>
      <c r="U9" s="261">
        <v>0.125</v>
      </c>
      <c r="V9" s="261">
        <v>13.0451</v>
      </c>
      <c r="W9" s="261">
        <v>0</v>
      </c>
      <c r="X9" s="261">
        <v>0</v>
      </c>
      <c r="Y9" s="261">
        <f t="shared" si="0"/>
        <v>1.675</v>
      </c>
      <c r="Z9" s="261">
        <v>1.0902799999999999</v>
      </c>
      <c r="AA9" s="164">
        <v>20.13</v>
      </c>
      <c r="AB9" s="163">
        <v>0</v>
      </c>
      <c r="AC9" s="163">
        <f t="shared" si="1"/>
        <v>0.34439692044482462</v>
      </c>
      <c r="AD9" s="163">
        <v>0</v>
      </c>
      <c r="AE9" s="163">
        <f t="shared" si="2"/>
        <v>0</v>
      </c>
      <c r="AF9" s="163">
        <v>0</v>
      </c>
      <c r="AG9" s="158">
        <f t="shared" si="3"/>
        <v>0</v>
      </c>
      <c r="AH9" s="163">
        <v>0</v>
      </c>
      <c r="AI9" s="158">
        <f t="shared" si="4"/>
        <v>0</v>
      </c>
      <c r="AJ9" s="41">
        <f t="shared" si="5"/>
        <v>0</v>
      </c>
      <c r="AK9" s="41">
        <f t="shared" si="6"/>
        <v>0</v>
      </c>
      <c r="AL9" s="41">
        <f t="shared" si="7"/>
        <v>33.617099999999994</v>
      </c>
      <c r="AM9" s="41">
        <f t="shared" si="8"/>
        <v>33.617099999999994</v>
      </c>
      <c r="AN9" s="41">
        <f t="shared" si="9"/>
        <v>1.675</v>
      </c>
      <c r="AO9" s="41">
        <f t="shared" si="10"/>
        <v>1.6749999999999998</v>
      </c>
      <c r="AQ9" s="43"/>
      <c r="AR9" s="51">
        <v>1.67</v>
      </c>
      <c r="AS9" s="43"/>
      <c r="AT9" s="43"/>
    </row>
    <row r="10" spans="1:49" s="141" customFormat="1" ht="23.25">
      <c r="A10" s="22" t="s">
        <v>62</v>
      </c>
      <c r="B10" s="22">
        <v>417</v>
      </c>
      <c r="C10" s="29">
        <v>370</v>
      </c>
      <c r="D10" s="22">
        <v>100</v>
      </c>
      <c r="E10" s="22" t="s">
        <v>238</v>
      </c>
      <c r="F10" s="37" t="s">
        <v>239</v>
      </c>
      <c r="G10" s="37" t="s">
        <v>83</v>
      </c>
      <c r="H10" s="51">
        <v>2.742</v>
      </c>
      <c r="I10" s="22">
        <v>4</v>
      </c>
      <c r="J10" s="22" t="s">
        <v>82</v>
      </c>
      <c r="K10" s="23">
        <v>42240</v>
      </c>
      <c r="L10" s="46" t="s">
        <v>131</v>
      </c>
      <c r="M10" s="261">
        <v>0.85</v>
      </c>
      <c r="N10" s="261">
        <v>0.95</v>
      </c>
      <c r="O10" s="261">
        <v>0.45</v>
      </c>
      <c r="P10" s="261">
        <v>0.47499999999999998</v>
      </c>
      <c r="Q10" s="261">
        <v>3.641</v>
      </c>
      <c r="R10" s="261">
        <v>2.2000000000000002</v>
      </c>
      <c r="S10" s="261">
        <v>0.47499999999999998</v>
      </c>
      <c r="T10" s="261">
        <v>0.05</v>
      </c>
      <c r="U10" s="261">
        <v>0</v>
      </c>
      <c r="V10" s="261">
        <v>7.8330000000000002</v>
      </c>
      <c r="W10" s="261">
        <v>0</v>
      </c>
      <c r="X10" s="261">
        <v>0</v>
      </c>
      <c r="Y10" s="261">
        <f t="shared" si="0"/>
        <v>2.7250000000000001</v>
      </c>
      <c r="Z10" s="261">
        <v>1.2809999999999999</v>
      </c>
      <c r="AA10" s="164">
        <v>27</v>
      </c>
      <c r="AB10" s="163">
        <v>0</v>
      </c>
      <c r="AC10" s="163">
        <f t="shared" si="1"/>
        <v>0.28133791809940606</v>
      </c>
      <c r="AD10" s="163">
        <v>0</v>
      </c>
      <c r="AE10" s="163">
        <f t="shared" si="2"/>
        <v>0</v>
      </c>
      <c r="AF10" s="163">
        <v>0</v>
      </c>
      <c r="AG10" s="158">
        <f t="shared" si="3"/>
        <v>0</v>
      </c>
      <c r="AH10" s="163">
        <v>0</v>
      </c>
      <c r="AI10" s="158">
        <f t="shared" si="4"/>
        <v>0</v>
      </c>
      <c r="AJ10" s="41">
        <f t="shared" si="5"/>
        <v>0</v>
      </c>
      <c r="AK10" s="41">
        <f t="shared" si="6"/>
        <v>0</v>
      </c>
      <c r="AL10" s="41">
        <f t="shared" si="7"/>
        <v>74.034000000000006</v>
      </c>
      <c r="AM10" s="41">
        <f t="shared" si="8"/>
        <v>74.034000000000006</v>
      </c>
      <c r="AN10" s="41">
        <f t="shared" si="9"/>
        <v>2.7250000000000001</v>
      </c>
      <c r="AO10" s="41">
        <f t="shared" si="10"/>
        <v>2.7250000000000001</v>
      </c>
      <c r="AQ10" s="43"/>
      <c r="AR10" s="51">
        <v>2.742</v>
      </c>
      <c r="AS10" s="43"/>
      <c r="AT10" s="43"/>
    </row>
    <row r="11" spans="1:49" s="141" customFormat="1" ht="23.25">
      <c r="A11" s="22" t="s">
        <v>62</v>
      </c>
      <c r="B11" s="22">
        <v>417</v>
      </c>
      <c r="C11" s="29">
        <v>370</v>
      </c>
      <c r="D11" s="22">
        <v>100</v>
      </c>
      <c r="E11" s="22" t="s">
        <v>238</v>
      </c>
      <c r="F11" s="37" t="s">
        <v>83</v>
      </c>
      <c r="G11" s="37" t="s">
        <v>239</v>
      </c>
      <c r="H11" s="51">
        <v>2.742</v>
      </c>
      <c r="I11" s="22">
        <v>4</v>
      </c>
      <c r="J11" s="22" t="s">
        <v>505</v>
      </c>
      <c r="K11" s="23">
        <v>42240</v>
      </c>
      <c r="L11" s="46" t="s">
        <v>131</v>
      </c>
      <c r="M11" s="261">
        <v>0.55000000000000004</v>
      </c>
      <c r="N11" s="261">
        <v>0.85</v>
      </c>
      <c r="O11" s="261">
        <v>0.57499999999999996</v>
      </c>
      <c r="P11" s="261">
        <v>0.8</v>
      </c>
      <c r="Q11" s="261">
        <v>4.0570000000000004</v>
      </c>
      <c r="R11" s="261">
        <v>2.4500000000000002</v>
      </c>
      <c r="S11" s="261">
        <v>0.3</v>
      </c>
      <c r="T11" s="261">
        <v>2.5000000000000001E-2</v>
      </c>
      <c r="U11" s="261">
        <v>0</v>
      </c>
      <c r="V11" s="261">
        <v>6.7069999999999999</v>
      </c>
      <c r="W11" s="261">
        <v>0</v>
      </c>
      <c r="X11" s="261">
        <v>0</v>
      </c>
      <c r="Y11" s="261">
        <f t="shared" si="0"/>
        <v>2.7749999999999999</v>
      </c>
      <c r="Z11" s="261">
        <v>1.306</v>
      </c>
      <c r="AA11" s="164">
        <v>154</v>
      </c>
      <c r="AB11" s="163">
        <v>5.55</v>
      </c>
      <c r="AC11" s="163">
        <f t="shared" si="1"/>
        <v>1.633583411482755</v>
      </c>
      <c r="AD11" s="163">
        <v>0</v>
      </c>
      <c r="AE11" s="163">
        <f t="shared" si="2"/>
        <v>0</v>
      </c>
      <c r="AF11" s="163">
        <v>48.35</v>
      </c>
      <c r="AG11" s="158">
        <f t="shared" si="3"/>
        <v>0.50380327185578833</v>
      </c>
      <c r="AH11" s="163">
        <v>0</v>
      </c>
      <c r="AI11" s="158">
        <f t="shared" si="4"/>
        <v>0</v>
      </c>
      <c r="AJ11" s="41">
        <f t="shared" si="5"/>
        <v>0</v>
      </c>
      <c r="AK11" s="41">
        <f t="shared" si="6"/>
        <v>2.7749999999999999</v>
      </c>
      <c r="AL11" s="41">
        <f t="shared" si="7"/>
        <v>562.45275000000004</v>
      </c>
      <c r="AM11" s="41">
        <f t="shared" si="8"/>
        <v>554.84370000000001</v>
      </c>
      <c r="AN11" s="41">
        <f t="shared" si="9"/>
        <v>2.7749999999999999</v>
      </c>
      <c r="AO11" s="41">
        <f t="shared" si="10"/>
        <v>2.7749999999999999</v>
      </c>
      <c r="AQ11" s="43"/>
      <c r="AR11" s="51">
        <v>2.742</v>
      </c>
      <c r="AS11" s="43"/>
      <c r="AT11" s="43"/>
    </row>
    <row r="12" spans="1:49" s="141" customFormat="1" ht="23.25">
      <c r="A12" s="22" t="s">
        <v>62</v>
      </c>
      <c r="B12" s="22">
        <v>417</v>
      </c>
      <c r="C12" s="29">
        <v>3117</v>
      </c>
      <c r="D12" s="22">
        <v>100</v>
      </c>
      <c r="E12" s="22" t="s">
        <v>66</v>
      </c>
      <c r="F12" s="37">
        <v>0</v>
      </c>
      <c r="G12" s="37">
        <v>7822</v>
      </c>
      <c r="H12" s="51">
        <v>7.8220000000000001</v>
      </c>
      <c r="I12" s="22">
        <v>2</v>
      </c>
      <c r="J12" s="22" t="s">
        <v>506</v>
      </c>
      <c r="K12" s="23">
        <v>42238</v>
      </c>
      <c r="L12" s="46" t="s">
        <v>131</v>
      </c>
      <c r="M12" s="261">
        <v>4.0999999999999996</v>
      </c>
      <c r="N12" s="261">
        <v>2.5499999999999998</v>
      </c>
      <c r="O12" s="261">
        <v>0.75</v>
      </c>
      <c r="P12" s="261">
        <v>0.42499999999999999</v>
      </c>
      <c r="Q12" s="261">
        <v>2.4928499999999998</v>
      </c>
      <c r="R12" s="261">
        <v>7.35</v>
      </c>
      <c r="S12" s="261">
        <v>0.45</v>
      </c>
      <c r="T12" s="261">
        <v>2.5000000000000001E-2</v>
      </c>
      <c r="U12" s="261">
        <v>0</v>
      </c>
      <c r="V12" s="261">
        <v>4.3741000000000003</v>
      </c>
      <c r="W12" s="261">
        <v>0</v>
      </c>
      <c r="X12" s="261">
        <v>0</v>
      </c>
      <c r="Y12" s="261">
        <f t="shared" si="0"/>
        <v>7.8249999999999993</v>
      </c>
      <c r="Z12" s="261">
        <v>1.081</v>
      </c>
      <c r="AA12" s="164">
        <v>17.5</v>
      </c>
      <c r="AB12" s="163">
        <v>12.19</v>
      </c>
      <c r="AC12" s="163">
        <f t="shared" si="1"/>
        <v>8.6185484165540407E-2</v>
      </c>
      <c r="AD12" s="163">
        <v>8.6</v>
      </c>
      <c r="AE12" s="163">
        <f t="shared" si="2"/>
        <v>3.1413230083646854E-2</v>
      </c>
      <c r="AF12" s="163">
        <v>2.0499999999999998</v>
      </c>
      <c r="AG12" s="158">
        <f t="shared" si="3"/>
        <v>7.4880374036600059E-3</v>
      </c>
      <c r="AH12" s="163">
        <v>0</v>
      </c>
      <c r="AI12" s="158">
        <f t="shared" si="4"/>
        <v>0</v>
      </c>
      <c r="AJ12" s="41">
        <f t="shared" si="5"/>
        <v>0</v>
      </c>
      <c r="AK12" s="41">
        <f t="shared" si="6"/>
        <v>6.0949999999999998</v>
      </c>
      <c r="AL12" s="41">
        <f t="shared" si="7"/>
        <v>267.86439000000001</v>
      </c>
      <c r="AM12" s="41">
        <f t="shared" si="8"/>
        <v>220.18930000000003</v>
      </c>
      <c r="AN12" s="41">
        <f t="shared" si="9"/>
        <v>7.8249999999999993</v>
      </c>
      <c r="AO12" s="41">
        <f t="shared" si="10"/>
        <v>7.8250000000000002</v>
      </c>
      <c r="AQ12" s="43"/>
      <c r="AR12" s="51">
        <v>7.8220000000000001</v>
      </c>
      <c r="AS12" s="43"/>
      <c r="AT12" s="43"/>
    </row>
    <row r="13" spans="1:49" s="141" customFormat="1" ht="23.25">
      <c r="A13" s="22" t="s">
        <v>62</v>
      </c>
      <c r="B13" s="22">
        <v>417</v>
      </c>
      <c r="C13" s="29">
        <v>3344</v>
      </c>
      <c r="D13" s="22">
        <v>100</v>
      </c>
      <c r="E13" s="22" t="s">
        <v>67</v>
      </c>
      <c r="F13" s="37" t="s">
        <v>129</v>
      </c>
      <c r="G13" s="37" t="s">
        <v>130</v>
      </c>
      <c r="H13" s="51">
        <v>1.76</v>
      </c>
      <c r="I13" s="22">
        <v>9</v>
      </c>
      <c r="J13" s="22" t="s">
        <v>505</v>
      </c>
      <c r="K13" s="23">
        <v>42238</v>
      </c>
      <c r="L13" s="46" t="s">
        <v>131</v>
      </c>
      <c r="M13" s="261">
        <v>0.5</v>
      </c>
      <c r="N13" s="261">
        <v>0.1</v>
      </c>
      <c r="O13" s="261">
        <v>0.625</v>
      </c>
      <c r="P13" s="261">
        <v>0.5</v>
      </c>
      <c r="Q13" s="261">
        <v>4.38978</v>
      </c>
      <c r="R13" s="261">
        <v>1.7</v>
      </c>
      <c r="S13" s="261">
        <v>2.5000000000000001E-2</v>
      </c>
      <c r="T13" s="261">
        <v>0</v>
      </c>
      <c r="U13" s="261">
        <v>0</v>
      </c>
      <c r="V13" s="261">
        <v>4.0194700000000001</v>
      </c>
      <c r="W13" s="261">
        <v>0</v>
      </c>
      <c r="X13" s="261">
        <v>0</v>
      </c>
      <c r="Y13" s="261">
        <f t="shared" si="0"/>
        <v>1.7250000000000001</v>
      </c>
      <c r="Z13" s="261">
        <v>1.00454</v>
      </c>
      <c r="AA13" s="164">
        <v>0</v>
      </c>
      <c r="AB13" s="163">
        <v>0</v>
      </c>
      <c r="AC13" s="163">
        <f t="shared" si="1"/>
        <v>0</v>
      </c>
      <c r="AD13" s="163">
        <v>0</v>
      </c>
      <c r="AE13" s="163">
        <f t="shared" si="2"/>
        <v>0</v>
      </c>
      <c r="AF13" s="163">
        <v>12.33</v>
      </c>
      <c r="AG13" s="158">
        <f t="shared" si="3"/>
        <v>0.20016233766233768</v>
      </c>
      <c r="AH13" s="163">
        <v>0</v>
      </c>
      <c r="AI13" s="158">
        <f t="shared" si="4"/>
        <v>0</v>
      </c>
      <c r="AJ13" s="41">
        <f t="shared" si="5"/>
        <v>0</v>
      </c>
      <c r="AK13" s="41">
        <f t="shared" si="6"/>
        <v>0</v>
      </c>
      <c r="AL13" s="41">
        <f t="shared" si="7"/>
        <v>21.700800000000001</v>
      </c>
      <c r="AM13" s="41">
        <f t="shared" si="8"/>
        <v>21.700800000000001</v>
      </c>
      <c r="AN13" s="41">
        <f t="shared" si="9"/>
        <v>1.7250000000000001</v>
      </c>
      <c r="AO13" s="41">
        <f t="shared" si="10"/>
        <v>1.7249999999999999</v>
      </c>
      <c r="AQ13" s="43"/>
      <c r="AR13" s="51">
        <v>1.76</v>
      </c>
      <c r="AS13" s="43"/>
      <c r="AT13" s="43"/>
    </row>
    <row r="14" spans="1:49" s="141" customFormat="1" ht="23.25">
      <c r="A14" s="22" t="s">
        <v>62</v>
      </c>
      <c r="B14" s="22">
        <v>417</v>
      </c>
      <c r="C14" s="29">
        <v>3344</v>
      </c>
      <c r="D14" s="22">
        <v>100</v>
      </c>
      <c r="E14" s="22" t="s">
        <v>67</v>
      </c>
      <c r="F14" s="37" t="s">
        <v>130</v>
      </c>
      <c r="G14" s="37" t="s">
        <v>291</v>
      </c>
      <c r="H14" s="51">
        <v>1.51</v>
      </c>
      <c r="I14" s="22">
        <v>9</v>
      </c>
      <c r="J14" s="22" t="s">
        <v>82</v>
      </c>
      <c r="K14" s="23">
        <v>42238</v>
      </c>
      <c r="L14" s="46" t="s">
        <v>131</v>
      </c>
      <c r="M14" s="261">
        <v>0.85</v>
      </c>
      <c r="N14" s="261">
        <v>0.27500000000000002</v>
      </c>
      <c r="O14" s="261">
        <v>0.2</v>
      </c>
      <c r="P14" s="261">
        <v>0.4</v>
      </c>
      <c r="Q14" s="261">
        <v>3.7530000000000001</v>
      </c>
      <c r="R14" s="261">
        <v>1.7250000000000001</v>
      </c>
      <c r="S14" s="261">
        <v>0</v>
      </c>
      <c r="T14" s="261">
        <v>0</v>
      </c>
      <c r="U14" s="261">
        <v>0</v>
      </c>
      <c r="V14" s="261">
        <v>3.798</v>
      </c>
      <c r="W14" s="261">
        <v>0</v>
      </c>
      <c r="X14" s="261">
        <v>0</v>
      </c>
      <c r="Y14" s="261">
        <f t="shared" si="0"/>
        <v>1.7250000000000001</v>
      </c>
      <c r="Z14" s="261">
        <v>1.1140000000000001</v>
      </c>
      <c r="AA14" s="164">
        <v>0</v>
      </c>
      <c r="AB14" s="163">
        <v>0</v>
      </c>
      <c r="AC14" s="163">
        <f t="shared" si="1"/>
        <v>0</v>
      </c>
      <c r="AD14" s="163">
        <v>0</v>
      </c>
      <c r="AE14" s="163">
        <f t="shared" si="2"/>
        <v>0</v>
      </c>
      <c r="AF14" s="163">
        <v>12.33</v>
      </c>
      <c r="AG14" s="158">
        <f t="shared" si="3"/>
        <v>0.23330179754020813</v>
      </c>
      <c r="AH14" s="163">
        <v>0</v>
      </c>
      <c r="AI14" s="158">
        <f t="shared" si="4"/>
        <v>0</v>
      </c>
      <c r="AJ14" s="41">
        <f t="shared" si="5"/>
        <v>0</v>
      </c>
      <c r="AK14" s="41">
        <f t="shared" si="6"/>
        <v>0</v>
      </c>
      <c r="AL14" s="41">
        <f t="shared" si="7"/>
        <v>18.618300000000001</v>
      </c>
      <c r="AM14" s="41">
        <f t="shared" si="8"/>
        <v>18.618300000000001</v>
      </c>
      <c r="AN14" s="41">
        <f t="shared" si="9"/>
        <v>1.7250000000000001</v>
      </c>
      <c r="AO14" s="41">
        <f t="shared" si="10"/>
        <v>1.7250000000000001</v>
      </c>
      <c r="AQ14" s="43"/>
      <c r="AR14" s="51">
        <v>1.51</v>
      </c>
      <c r="AS14" s="43"/>
      <c r="AT14" s="43"/>
    </row>
    <row r="15" spans="1:49" s="1" customFormat="1" ht="23.25">
      <c r="A15" s="25" t="s">
        <v>62</v>
      </c>
      <c r="B15" s="25">
        <v>417</v>
      </c>
      <c r="C15" s="30">
        <v>3701</v>
      </c>
      <c r="D15" s="22">
        <v>200</v>
      </c>
      <c r="E15" s="25" t="s">
        <v>68</v>
      </c>
      <c r="F15" s="24" t="s">
        <v>85</v>
      </c>
      <c r="G15" s="24" t="s">
        <v>240</v>
      </c>
      <c r="H15" s="51">
        <v>1.052</v>
      </c>
      <c r="I15" s="25">
        <v>2</v>
      </c>
      <c r="J15" s="25" t="s">
        <v>506</v>
      </c>
      <c r="K15" s="255">
        <v>42241</v>
      </c>
      <c r="L15" s="46" t="s">
        <v>131</v>
      </c>
      <c r="M15" s="261">
        <v>1.2</v>
      </c>
      <c r="N15" s="261">
        <v>0.2</v>
      </c>
      <c r="O15" s="261">
        <v>0.1</v>
      </c>
      <c r="P15" s="261">
        <v>0.05</v>
      </c>
      <c r="Q15" s="261">
        <v>2.2709999999999999</v>
      </c>
      <c r="R15" s="261">
        <v>1.4750000000000001</v>
      </c>
      <c r="S15" s="261">
        <v>0.05</v>
      </c>
      <c r="T15" s="261">
        <v>2.5000000000000001E-2</v>
      </c>
      <c r="U15" s="261">
        <v>0</v>
      </c>
      <c r="V15" s="261">
        <v>6.2009999999999996</v>
      </c>
      <c r="W15" s="261">
        <v>0</v>
      </c>
      <c r="X15" s="261">
        <v>0</v>
      </c>
      <c r="Y15" s="261">
        <f t="shared" si="0"/>
        <v>1.55</v>
      </c>
      <c r="Z15" s="261">
        <v>1.31</v>
      </c>
      <c r="AA15" s="164">
        <v>0</v>
      </c>
      <c r="AB15" s="163">
        <v>0</v>
      </c>
      <c r="AC15" s="163">
        <f t="shared" si="1"/>
        <v>0</v>
      </c>
      <c r="AD15" s="163">
        <v>0</v>
      </c>
      <c r="AE15" s="163">
        <f t="shared" si="2"/>
        <v>0</v>
      </c>
      <c r="AF15" s="163">
        <v>0</v>
      </c>
      <c r="AG15" s="158">
        <f t="shared" si="3"/>
        <v>0</v>
      </c>
      <c r="AH15" s="163">
        <v>0</v>
      </c>
      <c r="AI15" s="158">
        <f t="shared" si="4"/>
        <v>0</v>
      </c>
      <c r="AJ15" s="41">
        <f t="shared" si="5"/>
        <v>0</v>
      </c>
      <c r="AK15" s="41">
        <f t="shared" si="6"/>
        <v>0</v>
      </c>
      <c r="AL15" s="41">
        <f t="shared" si="7"/>
        <v>0</v>
      </c>
      <c r="AM15" s="41">
        <f t="shared" si="8"/>
        <v>0</v>
      </c>
      <c r="AN15" s="41">
        <f t="shared" si="9"/>
        <v>1.55</v>
      </c>
      <c r="AO15" s="41">
        <f t="shared" si="10"/>
        <v>1.55</v>
      </c>
      <c r="AQ15" s="5"/>
      <c r="AR15" s="51">
        <v>1.5169999999999999</v>
      </c>
      <c r="AS15" s="5"/>
      <c r="AT15" s="5"/>
    </row>
    <row r="16" spans="1:49" s="1" customFormat="1" ht="23.25">
      <c r="A16" s="25" t="s">
        <v>62</v>
      </c>
      <c r="B16" s="25">
        <v>417</v>
      </c>
      <c r="C16" s="30">
        <v>3701</v>
      </c>
      <c r="D16" s="22">
        <v>200</v>
      </c>
      <c r="E16" s="25" t="s">
        <v>68</v>
      </c>
      <c r="F16" s="24" t="s">
        <v>241</v>
      </c>
      <c r="G16" s="24" t="s">
        <v>242</v>
      </c>
      <c r="H16" s="51">
        <v>0.53</v>
      </c>
      <c r="I16" s="25">
        <v>2</v>
      </c>
      <c r="J16" s="25" t="s">
        <v>506</v>
      </c>
      <c r="K16" s="255">
        <v>42241</v>
      </c>
      <c r="L16" s="46" t="s">
        <v>131</v>
      </c>
      <c r="M16" s="261">
        <v>0.4</v>
      </c>
      <c r="N16" s="261">
        <v>0.05</v>
      </c>
      <c r="O16" s="261">
        <v>0.05</v>
      </c>
      <c r="P16" s="261">
        <v>2.5000000000000001E-2</v>
      </c>
      <c r="Q16" s="261">
        <v>2.4489999999999998</v>
      </c>
      <c r="R16" s="261">
        <v>0.47499999999999998</v>
      </c>
      <c r="S16" s="261">
        <v>0</v>
      </c>
      <c r="T16" s="261">
        <v>2.5000000000000001E-2</v>
      </c>
      <c r="U16" s="261">
        <v>2.5000000000000001E-2</v>
      </c>
      <c r="V16" s="261">
        <v>5.3570000000000002</v>
      </c>
      <c r="W16" s="261">
        <v>0</v>
      </c>
      <c r="X16" s="261">
        <v>0</v>
      </c>
      <c r="Y16" s="261">
        <f t="shared" si="0"/>
        <v>0.52500000000000002</v>
      </c>
      <c r="Z16" s="261">
        <v>1.6779999999999999</v>
      </c>
      <c r="AA16" s="164">
        <v>0</v>
      </c>
      <c r="AB16" s="163">
        <v>0</v>
      </c>
      <c r="AC16" s="163">
        <f t="shared" si="1"/>
        <v>0</v>
      </c>
      <c r="AD16" s="163">
        <v>0</v>
      </c>
      <c r="AE16" s="163">
        <f t="shared" si="2"/>
        <v>0</v>
      </c>
      <c r="AF16" s="163">
        <v>0</v>
      </c>
      <c r="AG16" s="158">
        <f t="shared" si="3"/>
        <v>0</v>
      </c>
      <c r="AH16" s="163">
        <v>0</v>
      </c>
      <c r="AI16" s="158">
        <f t="shared" si="4"/>
        <v>0</v>
      </c>
      <c r="AJ16" s="41">
        <f t="shared" si="5"/>
        <v>0</v>
      </c>
      <c r="AK16" s="41">
        <f t="shared" si="6"/>
        <v>0</v>
      </c>
      <c r="AL16" s="41">
        <f t="shared" si="7"/>
        <v>0</v>
      </c>
      <c r="AM16" s="41">
        <f t="shared" si="8"/>
        <v>0</v>
      </c>
      <c r="AN16" s="41">
        <f t="shared" si="9"/>
        <v>0.52500000000000002</v>
      </c>
      <c r="AO16" s="41">
        <f t="shared" si="10"/>
        <v>0.52500000000000002</v>
      </c>
      <c r="AQ16" s="5"/>
      <c r="AR16" s="51">
        <v>0.53</v>
      </c>
      <c r="AS16" s="5"/>
      <c r="AT16" s="5"/>
    </row>
    <row r="17" spans="1:46" s="40" customFormat="1" ht="23.25">
      <c r="A17" s="25" t="s">
        <v>62</v>
      </c>
      <c r="B17" s="25">
        <v>417</v>
      </c>
      <c r="C17" s="30">
        <v>3701</v>
      </c>
      <c r="D17" s="22">
        <v>200</v>
      </c>
      <c r="E17" s="25" t="s">
        <v>68</v>
      </c>
      <c r="F17" s="24" t="s">
        <v>243</v>
      </c>
      <c r="G17" s="24" t="s">
        <v>244</v>
      </c>
      <c r="H17" s="51">
        <v>0.63300000000000001</v>
      </c>
      <c r="I17" s="25">
        <v>2</v>
      </c>
      <c r="J17" s="25" t="s">
        <v>506</v>
      </c>
      <c r="K17" s="255">
        <v>42241</v>
      </c>
      <c r="L17" s="46" t="s">
        <v>131</v>
      </c>
      <c r="M17" s="261">
        <v>0.47499999999999998</v>
      </c>
      <c r="N17" s="261">
        <v>0.2</v>
      </c>
      <c r="O17" s="261">
        <v>0.05</v>
      </c>
      <c r="P17" s="261">
        <v>0</v>
      </c>
      <c r="Q17" s="261">
        <v>2.444</v>
      </c>
      <c r="R17" s="261">
        <v>0.57499999999999996</v>
      </c>
      <c r="S17" s="261">
        <v>0.05</v>
      </c>
      <c r="T17" s="261">
        <v>0</v>
      </c>
      <c r="U17" s="261">
        <v>0.1</v>
      </c>
      <c r="V17" s="261">
        <v>11.972</v>
      </c>
      <c r="W17" s="261">
        <v>0</v>
      </c>
      <c r="X17" s="261">
        <v>0</v>
      </c>
      <c r="Y17" s="261">
        <f t="shared" si="0"/>
        <v>0.72500000000000009</v>
      </c>
      <c r="Z17" s="261">
        <v>2.5449999999999999</v>
      </c>
      <c r="AA17" s="164">
        <v>0</v>
      </c>
      <c r="AB17" s="163">
        <v>0</v>
      </c>
      <c r="AC17" s="163">
        <f t="shared" si="1"/>
        <v>0</v>
      </c>
      <c r="AD17" s="163">
        <v>9</v>
      </c>
      <c r="AE17" s="163">
        <f t="shared" si="2"/>
        <v>0.40622884224779959</v>
      </c>
      <c r="AF17" s="163">
        <v>0</v>
      </c>
      <c r="AG17" s="158">
        <f t="shared" si="3"/>
        <v>0</v>
      </c>
      <c r="AH17" s="163">
        <v>0</v>
      </c>
      <c r="AI17" s="158">
        <f t="shared" si="4"/>
        <v>0</v>
      </c>
      <c r="AJ17" s="41">
        <f t="shared" si="5"/>
        <v>0</v>
      </c>
      <c r="AK17" s="41">
        <f t="shared" si="6"/>
        <v>0</v>
      </c>
      <c r="AL17" s="41">
        <f t="shared" si="7"/>
        <v>5.6970000000000001</v>
      </c>
      <c r="AM17" s="41">
        <f t="shared" si="8"/>
        <v>5.6970000000000001</v>
      </c>
      <c r="AN17" s="41">
        <f t="shared" si="9"/>
        <v>0.72500000000000009</v>
      </c>
      <c r="AO17" s="41">
        <f t="shared" si="10"/>
        <v>0.72499999999999998</v>
      </c>
      <c r="AQ17" s="43"/>
      <c r="AR17" s="51">
        <v>0.63300000000000001</v>
      </c>
      <c r="AS17" s="43"/>
      <c r="AT17" s="43"/>
    </row>
    <row r="18" spans="1:46" s="40" customFormat="1" ht="23.25">
      <c r="A18" s="25" t="s">
        <v>62</v>
      </c>
      <c r="B18" s="25">
        <v>417</v>
      </c>
      <c r="C18" s="30">
        <v>3701</v>
      </c>
      <c r="D18" s="22">
        <v>200</v>
      </c>
      <c r="E18" s="25" t="s">
        <v>68</v>
      </c>
      <c r="F18" s="24" t="s">
        <v>245</v>
      </c>
      <c r="G18" s="24" t="s">
        <v>246</v>
      </c>
      <c r="H18" s="51">
        <v>1.1950000000000001</v>
      </c>
      <c r="I18" s="25">
        <v>2</v>
      </c>
      <c r="J18" s="25" t="s">
        <v>506</v>
      </c>
      <c r="K18" s="255">
        <v>42241</v>
      </c>
      <c r="L18" s="46" t="s">
        <v>131</v>
      </c>
      <c r="M18" s="261">
        <v>1.25</v>
      </c>
      <c r="N18" s="261">
        <v>0.3</v>
      </c>
      <c r="O18" s="261">
        <v>0.15</v>
      </c>
      <c r="P18" s="261">
        <v>0</v>
      </c>
      <c r="Q18" s="261">
        <v>2.3809999999999998</v>
      </c>
      <c r="R18" s="261">
        <v>1.5249999999999999</v>
      </c>
      <c r="S18" s="261">
        <v>0.05</v>
      </c>
      <c r="T18" s="261">
        <v>2.5000000000000001E-2</v>
      </c>
      <c r="U18" s="261">
        <v>0.1</v>
      </c>
      <c r="V18" s="261">
        <v>5.8879999999999999</v>
      </c>
      <c r="W18" s="261">
        <v>0</v>
      </c>
      <c r="X18" s="261">
        <v>0</v>
      </c>
      <c r="Y18" s="261">
        <f t="shared" si="0"/>
        <v>1.7</v>
      </c>
      <c r="Z18" s="261">
        <v>1.286</v>
      </c>
      <c r="AA18" s="164">
        <v>0</v>
      </c>
      <c r="AB18" s="163">
        <v>0</v>
      </c>
      <c r="AC18" s="163">
        <f t="shared" si="1"/>
        <v>0</v>
      </c>
      <c r="AD18" s="163">
        <v>0</v>
      </c>
      <c r="AE18" s="163">
        <f t="shared" si="2"/>
        <v>0</v>
      </c>
      <c r="AF18" s="163">
        <v>0</v>
      </c>
      <c r="AG18" s="158">
        <f t="shared" si="3"/>
        <v>0</v>
      </c>
      <c r="AH18" s="163">
        <v>0</v>
      </c>
      <c r="AI18" s="158">
        <f t="shared" si="4"/>
        <v>0</v>
      </c>
      <c r="AJ18" s="41">
        <f t="shared" si="5"/>
        <v>0</v>
      </c>
      <c r="AK18" s="41">
        <f t="shared" si="6"/>
        <v>0</v>
      </c>
      <c r="AL18" s="41">
        <f t="shared" si="7"/>
        <v>0</v>
      </c>
      <c r="AM18" s="41">
        <f t="shared" si="8"/>
        <v>0</v>
      </c>
      <c r="AN18" s="41">
        <f t="shared" si="9"/>
        <v>1.7</v>
      </c>
      <c r="AO18" s="41">
        <f t="shared" si="10"/>
        <v>1.7</v>
      </c>
      <c r="AQ18" s="43"/>
      <c r="AR18" s="51">
        <v>1.625</v>
      </c>
      <c r="AS18" s="43"/>
      <c r="AT18" s="43"/>
    </row>
    <row r="19" spans="1:46" s="40" customFormat="1" ht="23.25">
      <c r="A19" s="25" t="s">
        <v>62</v>
      </c>
      <c r="B19" s="25">
        <v>417</v>
      </c>
      <c r="C19" s="30">
        <v>3701</v>
      </c>
      <c r="D19" s="22">
        <v>200</v>
      </c>
      <c r="E19" s="25" t="s">
        <v>68</v>
      </c>
      <c r="F19" s="24" t="s">
        <v>247</v>
      </c>
      <c r="G19" s="24" t="s">
        <v>248</v>
      </c>
      <c r="H19" s="51">
        <v>0.159</v>
      </c>
      <c r="I19" s="25">
        <v>2</v>
      </c>
      <c r="J19" s="25" t="s">
        <v>506</v>
      </c>
      <c r="K19" s="255">
        <v>42241</v>
      </c>
      <c r="L19" s="46" t="s">
        <v>131</v>
      </c>
      <c r="M19" s="261">
        <v>7.4999999999999997E-2</v>
      </c>
      <c r="N19" s="261">
        <v>0.05</v>
      </c>
      <c r="O19" s="261">
        <v>0.05</v>
      </c>
      <c r="P19" s="261">
        <v>2.5000000000000001E-2</v>
      </c>
      <c r="Q19" s="261">
        <v>3.6389999999999998</v>
      </c>
      <c r="R19" s="261">
        <v>0.17499999999999999</v>
      </c>
      <c r="S19" s="261">
        <v>0</v>
      </c>
      <c r="T19" s="261">
        <v>0</v>
      </c>
      <c r="U19" s="261">
        <v>2.5000000000000001E-2</v>
      </c>
      <c r="V19" s="261">
        <v>7.415</v>
      </c>
      <c r="W19" s="261">
        <v>0</v>
      </c>
      <c r="X19" s="261">
        <v>0</v>
      </c>
      <c r="Y19" s="261">
        <f t="shared" si="0"/>
        <v>0.19999999999999998</v>
      </c>
      <c r="Z19" s="261">
        <v>1.754</v>
      </c>
      <c r="AA19" s="164">
        <v>1.94</v>
      </c>
      <c r="AB19" s="163">
        <v>0</v>
      </c>
      <c r="AC19" s="163">
        <f t="shared" si="1"/>
        <v>0.34860736747529197</v>
      </c>
      <c r="AD19" s="163">
        <v>0</v>
      </c>
      <c r="AE19" s="163">
        <f t="shared" si="2"/>
        <v>0</v>
      </c>
      <c r="AF19" s="163">
        <v>0</v>
      </c>
      <c r="AG19" s="158">
        <f t="shared" si="3"/>
        <v>0</v>
      </c>
      <c r="AH19" s="163">
        <v>1.47</v>
      </c>
      <c r="AI19" s="158">
        <f t="shared" si="4"/>
        <v>0.26415094339622641</v>
      </c>
      <c r="AJ19" s="41">
        <f t="shared" si="5"/>
        <v>0</v>
      </c>
      <c r="AK19" s="41">
        <f t="shared" si="6"/>
        <v>0</v>
      </c>
      <c r="AL19" s="41">
        <f t="shared" si="7"/>
        <v>0.54219000000000006</v>
      </c>
      <c r="AM19" s="41">
        <f t="shared" si="8"/>
        <v>0.54219000000000006</v>
      </c>
      <c r="AN19" s="41">
        <f t="shared" si="9"/>
        <v>0.19999999999999998</v>
      </c>
      <c r="AO19" s="41">
        <f t="shared" si="10"/>
        <v>0.19999999999999998</v>
      </c>
      <c r="AQ19" s="43"/>
      <c r="AR19" s="51">
        <v>0.159</v>
      </c>
      <c r="AS19" s="43"/>
      <c r="AT19" s="43"/>
    </row>
    <row r="20" spans="1:46" s="40" customFormat="1" ht="23.25">
      <c r="A20" s="25" t="s">
        <v>62</v>
      </c>
      <c r="B20" s="25">
        <v>417</v>
      </c>
      <c r="C20" s="30">
        <v>3701</v>
      </c>
      <c r="D20" s="22">
        <v>200</v>
      </c>
      <c r="E20" s="25" t="s">
        <v>68</v>
      </c>
      <c r="F20" s="24" t="s">
        <v>249</v>
      </c>
      <c r="G20" s="24" t="s">
        <v>250</v>
      </c>
      <c r="H20" s="51">
        <v>1.835</v>
      </c>
      <c r="I20" s="25">
        <v>2</v>
      </c>
      <c r="J20" s="25" t="s">
        <v>506</v>
      </c>
      <c r="K20" s="255">
        <v>42241</v>
      </c>
      <c r="L20" s="46" t="s">
        <v>131</v>
      </c>
      <c r="M20" s="261">
        <v>1.25</v>
      </c>
      <c r="N20" s="261">
        <v>0.22500000000000001</v>
      </c>
      <c r="O20" s="261">
        <v>7.4999999999999997E-2</v>
      </c>
      <c r="P20" s="261">
        <v>0.2</v>
      </c>
      <c r="Q20" s="261">
        <v>2.6789999999999998</v>
      </c>
      <c r="R20" s="261">
        <v>1.7</v>
      </c>
      <c r="S20" s="261">
        <v>0.05</v>
      </c>
      <c r="T20" s="261">
        <v>0</v>
      </c>
      <c r="U20" s="261">
        <v>0</v>
      </c>
      <c r="V20" s="261">
        <v>4.1840000000000002</v>
      </c>
      <c r="W20" s="261">
        <v>0</v>
      </c>
      <c r="X20" s="261">
        <v>0</v>
      </c>
      <c r="Y20" s="261">
        <f t="shared" si="0"/>
        <v>1.75</v>
      </c>
      <c r="Z20" s="261">
        <v>1.3</v>
      </c>
      <c r="AA20" s="164">
        <v>0</v>
      </c>
      <c r="AB20" s="163">
        <v>0</v>
      </c>
      <c r="AC20" s="163">
        <f t="shared" si="1"/>
        <v>0</v>
      </c>
      <c r="AD20" s="163">
        <v>0</v>
      </c>
      <c r="AE20" s="163">
        <f t="shared" si="2"/>
        <v>0</v>
      </c>
      <c r="AF20" s="163">
        <v>0</v>
      </c>
      <c r="AG20" s="158">
        <f t="shared" si="3"/>
        <v>0</v>
      </c>
      <c r="AH20" s="163">
        <v>0</v>
      </c>
      <c r="AI20" s="158">
        <f t="shared" si="4"/>
        <v>0</v>
      </c>
      <c r="AJ20" s="41">
        <f t="shared" si="5"/>
        <v>0</v>
      </c>
      <c r="AK20" s="41">
        <f t="shared" si="6"/>
        <v>0</v>
      </c>
      <c r="AL20" s="41">
        <f t="shared" si="7"/>
        <v>0</v>
      </c>
      <c r="AM20" s="41">
        <f t="shared" si="8"/>
        <v>0</v>
      </c>
      <c r="AN20" s="41">
        <f t="shared" si="9"/>
        <v>1.75</v>
      </c>
      <c r="AO20" s="41">
        <f t="shared" si="10"/>
        <v>1.75</v>
      </c>
      <c r="AQ20" s="43"/>
      <c r="AR20" s="51">
        <v>1.835</v>
      </c>
      <c r="AS20" s="43"/>
      <c r="AT20" s="43"/>
    </row>
    <row r="21" spans="1:46" s="40" customFormat="1" ht="23.25">
      <c r="A21" s="25" t="s">
        <v>62</v>
      </c>
      <c r="B21" s="25">
        <v>417</v>
      </c>
      <c r="C21" s="30">
        <v>3701</v>
      </c>
      <c r="D21" s="22">
        <v>200</v>
      </c>
      <c r="E21" s="25" t="s">
        <v>68</v>
      </c>
      <c r="F21" s="24" t="s">
        <v>251</v>
      </c>
      <c r="G21" s="24" t="s">
        <v>252</v>
      </c>
      <c r="H21" s="51">
        <v>0.94299999999999995</v>
      </c>
      <c r="I21" s="25">
        <v>2</v>
      </c>
      <c r="J21" s="25" t="s">
        <v>506</v>
      </c>
      <c r="K21" s="255">
        <v>42241</v>
      </c>
      <c r="L21" s="46" t="s">
        <v>131</v>
      </c>
      <c r="M21" s="261">
        <v>0.75</v>
      </c>
      <c r="N21" s="261">
        <v>0.17499999999999999</v>
      </c>
      <c r="O21" s="261">
        <v>0.05</v>
      </c>
      <c r="P21" s="261">
        <v>0.05</v>
      </c>
      <c r="Q21" s="261">
        <v>2.327</v>
      </c>
      <c r="R21" s="261">
        <v>1.0249999999999999</v>
      </c>
      <c r="S21" s="261">
        <v>0</v>
      </c>
      <c r="T21" s="261">
        <v>0</v>
      </c>
      <c r="U21" s="261">
        <v>0</v>
      </c>
      <c r="V21" s="261">
        <v>3.819</v>
      </c>
      <c r="W21" s="261">
        <v>0</v>
      </c>
      <c r="X21" s="261">
        <v>0</v>
      </c>
      <c r="Y21" s="261">
        <f t="shared" si="0"/>
        <v>1.0250000000000001</v>
      </c>
      <c r="Z21" s="261">
        <v>1.3129999999999999</v>
      </c>
      <c r="AA21" s="164">
        <v>0</v>
      </c>
      <c r="AB21" s="163">
        <v>0</v>
      </c>
      <c r="AC21" s="163">
        <f t="shared" si="1"/>
        <v>0</v>
      </c>
      <c r="AD21" s="163">
        <v>0</v>
      </c>
      <c r="AE21" s="163">
        <f t="shared" si="2"/>
        <v>0</v>
      </c>
      <c r="AF21" s="163">
        <v>0</v>
      </c>
      <c r="AG21" s="158">
        <f t="shared" si="3"/>
        <v>0</v>
      </c>
      <c r="AH21" s="163">
        <v>0</v>
      </c>
      <c r="AI21" s="158">
        <f t="shared" si="4"/>
        <v>0</v>
      </c>
      <c r="AJ21" s="41">
        <f t="shared" si="5"/>
        <v>0</v>
      </c>
      <c r="AK21" s="41">
        <f t="shared" si="6"/>
        <v>0</v>
      </c>
      <c r="AL21" s="41">
        <f t="shared" si="7"/>
        <v>0</v>
      </c>
      <c r="AM21" s="41">
        <f t="shared" si="8"/>
        <v>0</v>
      </c>
      <c r="AN21" s="41">
        <f t="shared" si="9"/>
        <v>1.0250000000000001</v>
      </c>
      <c r="AO21" s="41">
        <f t="shared" si="10"/>
        <v>1.0249999999999999</v>
      </c>
      <c r="AQ21" s="43"/>
      <c r="AR21" s="51">
        <v>0.94299999999999995</v>
      </c>
      <c r="AS21" s="43"/>
      <c r="AT21" s="43"/>
    </row>
    <row r="22" spans="1:46" s="40" customFormat="1" ht="23.25">
      <c r="A22" s="25" t="s">
        <v>62</v>
      </c>
      <c r="B22" s="25">
        <v>417</v>
      </c>
      <c r="C22" s="30">
        <v>3701</v>
      </c>
      <c r="D22" s="22">
        <v>200</v>
      </c>
      <c r="E22" s="25" t="s">
        <v>68</v>
      </c>
      <c r="F22" s="24" t="s">
        <v>253</v>
      </c>
      <c r="G22" s="24" t="s">
        <v>254</v>
      </c>
      <c r="H22" s="51">
        <v>0.751</v>
      </c>
      <c r="I22" s="25">
        <v>2</v>
      </c>
      <c r="J22" s="25" t="s">
        <v>506</v>
      </c>
      <c r="K22" s="255">
        <v>42241</v>
      </c>
      <c r="L22" s="46" t="s">
        <v>131</v>
      </c>
      <c r="M22" s="261">
        <v>0.5</v>
      </c>
      <c r="N22" s="261">
        <v>2.5000000000000001E-2</v>
      </c>
      <c r="O22" s="261">
        <v>0.2</v>
      </c>
      <c r="P22" s="261">
        <v>2.5000000000000001E-2</v>
      </c>
      <c r="Q22" s="261">
        <v>2.7</v>
      </c>
      <c r="R22" s="261">
        <v>0.72499999999999998</v>
      </c>
      <c r="S22" s="261">
        <v>2.5000000000000001E-2</v>
      </c>
      <c r="T22" s="261">
        <v>0</v>
      </c>
      <c r="U22" s="261">
        <v>0</v>
      </c>
      <c r="V22" s="261">
        <v>4.5129999999999999</v>
      </c>
      <c r="W22" s="261">
        <v>0</v>
      </c>
      <c r="X22" s="261">
        <v>0</v>
      </c>
      <c r="Y22" s="261">
        <f t="shared" si="0"/>
        <v>0.75000000000000011</v>
      </c>
      <c r="Z22" s="261">
        <v>1.21</v>
      </c>
      <c r="AA22" s="164">
        <v>0</v>
      </c>
      <c r="AB22" s="163">
        <v>0</v>
      </c>
      <c r="AC22" s="163">
        <f t="shared" si="1"/>
        <v>0</v>
      </c>
      <c r="AD22" s="163">
        <v>0</v>
      </c>
      <c r="AE22" s="163">
        <f t="shared" si="2"/>
        <v>0</v>
      </c>
      <c r="AF22" s="163">
        <v>0</v>
      </c>
      <c r="AG22" s="158">
        <f t="shared" si="3"/>
        <v>0</v>
      </c>
      <c r="AH22" s="163">
        <v>0</v>
      </c>
      <c r="AI22" s="158">
        <f t="shared" si="4"/>
        <v>0</v>
      </c>
      <c r="AJ22" s="41">
        <f t="shared" si="5"/>
        <v>0</v>
      </c>
      <c r="AK22" s="41">
        <f t="shared" si="6"/>
        <v>0</v>
      </c>
      <c r="AL22" s="41">
        <f t="shared" si="7"/>
        <v>0</v>
      </c>
      <c r="AM22" s="41">
        <f t="shared" si="8"/>
        <v>0</v>
      </c>
      <c r="AN22" s="41">
        <f t="shared" si="9"/>
        <v>0.75000000000000011</v>
      </c>
      <c r="AO22" s="41">
        <f t="shared" si="10"/>
        <v>0.75</v>
      </c>
      <c r="AQ22" s="43"/>
      <c r="AR22" s="51">
        <v>0.751</v>
      </c>
      <c r="AS22" s="43"/>
      <c r="AT22" s="43"/>
    </row>
    <row r="23" spans="1:46" s="40" customFormat="1" ht="23.25">
      <c r="A23" s="25" t="s">
        <v>62</v>
      </c>
      <c r="B23" s="25">
        <v>417</v>
      </c>
      <c r="C23" s="30">
        <v>3701</v>
      </c>
      <c r="D23" s="22">
        <v>200</v>
      </c>
      <c r="E23" s="25" t="s">
        <v>68</v>
      </c>
      <c r="F23" s="24" t="s">
        <v>255</v>
      </c>
      <c r="G23" s="24" t="s">
        <v>256</v>
      </c>
      <c r="H23" s="51">
        <v>1.2350000000000001</v>
      </c>
      <c r="I23" s="25">
        <v>2</v>
      </c>
      <c r="J23" s="25" t="s">
        <v>506</v>
      </c>
      <c r="K23" s="255">
        <v>42241</v>
      </c>
      <c r="L23" s="46" t="s">
        <v>131</v>
      </c>
      <c r="M23" s="261">
        <v>0.375</v>
      </c>
      <c r="N23" s="261">
        <v>0.2</v>
      </c>
      <c r="O23" s="261">
        <v>0.2</v>
      </c>
      <c r="P23" s="261">
        <v>0.47499999999999998</v>
      </c>
      <c r="Q23" s="261">
        <v>4.8280000000000003</v>
      </c>
      <c r="R23" s="261">
        <v>1.075</v>
      </c>
      <c r="S23" s="261">
        <v>0.15</v>
      </c>
      <c r="T23" s="261">
        <v>0</v>
      </c>
      <c r="U23" s="261">
        <v>2.5000000000000001E-2</v>
      </c>
      <c r="V23" s="261">
        <v>7.1790000000000003</v>
      </c>
      <c r="W23" s="261">
        <v>0</v>
      </c>
      <c r="X23" s="261">
        <v>0</v>
      </c>
      <c r="Y23" s="261">
        <f t="shared" si="0"/>
        <v>1.25</v>
      </c>
      <c r="Z23" s="261">
        <v>1.2929999999999999</v>
      </c>
      <c r="AA23" s="164">
        <v>0</v>
      </c>
      <c r="AB23" s="163">
        <v>0</v>
      </c>
      <c r="AC23" s="163">
        <f t="shared" si="1"/>
        <v>0</v>
      </c>
      <c r="AD23" s="163">
        <v>0</v>
      </c>
      <c r="AE23" s="163">
        <f t="shared" si="2"/>
        <v>0</v>
      </c>
      <c r="AF23" s="163">
        <v>0</v>
      </c>
      <c r="AG23" s="158">
        <f t="shared" si="3"/>
        <v>0</v>
      </c>
      <c r="AH23" s="163">
        <v>0</v>
      </c>
      <c r="AI23" s="158">
        <f t="shared" si="4"/>
        <v>0</v>
      </c>
      <c r="AJ23" s="41">
        <f t="shared" si="5"/>
        <v>0</v>
      </c>
      <c r="AK23" s="41">
        <f t="shared" si="6"/>
        <v>0</v>
      </c>
      <c r="AL23" s="41">
        <f t="shared" si="7"/>
        <v>0</v>
      </c>
      <c r="AM23" s="41">
        <f t="shared" si="8"/>
        <v>0</v>
      </c>
      <c r="AN23" s="41">
        <f t="shared" si="9"/>
        <v>1.25</v>
      </c>
      <c r="AO23" s="41">
        <f t="shared" si="10"/>
        <v>1.2499999999999998</v>
      </c>
      <c r="AQ23" s="43"/>
      <c r="AR23" s="51">
        <v>1.2350000000000001</v>
      </c>
      <c r="AS23" s="43"/>
      <c r="AT23" s="43"/>
    </row>
    <row r="24" spans="1:46" s="40" customFormat="1" ht="23.25">
      <c r="A24" s="25" t="s">
        <v>62</v>
      </c>
      <c r="B24" s="25">
        <v>417</v>
      </c>
      <c r="C24" s="30">
        <v>3701</v>
      </c>
      <c r="D24" s="22">
        <v>200</v>
      </c>
      <c r="E24" s="25" t="s">
        <v>68</v>
      </c>
      <c r="F24" s="24" t="s">
        <v>257</v>
      </c>
      <c r="G24" s="24" t="s">
        <v>258</v>
      </c>
      <c r="H24" s="51">
        <v>0.61899999999999999</v>
      </c>
      <c r="I24" s="25">
        <v>2</v>
      </c>
      <c r="J24" s="25" t="s">
        <v>506</v>
      </c>
      <c r="K24" s="255">
        <v>42241</v>
      </c>
      <c r="L24" s="46" t="s">
        <v>131</v>
      </c>
      <c r="M24" s="261">
        <v>0.22500000000000001</v>
      </c>
      <c r="N24" s="261">
        <v>0.15</v>
      </c>
      <c r="O24" s="261">
        <v>7.4999999999999997E-2</v>
      </c>
      <c r="P24" s="261">
        <v>0.125</v>
      </c>
      <c r="Q24" s="261">
        <v>3.3180000000000001</v>
      </c>
      <c r="R24" s="261">
        <v>0.57499999999999996</v>
      </c>
      <c r="S24" s="261">
        <v>0</v>
      </c>
      <c r="T24" s="261">
        <v>0</v>
      </c>
      <c r="U24" s="261">
        <v>0</v>
      </c>
      <c r="V24" s="261">
        <v>3.8359999999999999</v>
      </c>
      <c r="W24" s="261">
        <v>0</v>
      </c>
      <c r="X24" s="261">
        <v>0</v>
      </c>
      <c r="Y24" s="261">
        <f t="shared" si="0"/>
        <v>0.57499999999999996</v>
      </c>
      <c r="Z24" s="261">
        <v>1.19</v>
      </c>
      <c r="AA24" s="164">
        <v>0</v>
      </c>
      <c r="AB24" s="163">
        <v>0</v>
      </c>
      <c r="AC24" s="163">
        <f t="shared" si="1"/>
        <v>0</v>
      </c>
      <c r="AD24" s="163">
        <v>0</v>
      </c>
      <c r="AE24" s="163">
        <f t="shared" si="2"/>
        <v>0</v>
      </c>
      <c r="AF24" s="163">
        <v>0</v>
      </c>
      <c r="AG24" s="158">
        <f t="shared" si="3"/>
        <v>0</v>
      </c>
      <c r="AH24" s="163">
        <v>0</v>
      </c>
      <c r="AI24" s="158">
        <f t="shared" si="4"/>
        <v>0</v>
      </c>
      <c r="AJ24" s="41">
        <f t="shared" si="5"/>
        <v>0</v>
      </c>
      <c r="AK24" s="41">
        <f t="shared" si="6"/>
        <v>0</v>
      </c>
      <c r="AL24" s="41">
        <f t="shared" si="7"/>
        <v>0</v>
      </c>
      <c r="AM24" s="41">
        <f t="shared" si="8"/>
        <v>0</v>
      </c>
      <c r="AN24" s="41">
        <f t="shared" si="9"/>
        <v>0.57499999999999996</v>
      </c>
      <c r="AO24" s="41">
        <f t="shared" si="10"/>
        <v>0.57499999999999996</v>
      </c>
      <c r="AQ24" s="43"/>
      <c r="AR24" s="51">
        <v>0.61899999999999999</v>
      </c>
      <c r="AS24" s="43"/>
      <c r="AT24" s="43"/>
    </row>
    <row r="25" spans="1:46" s="40" customFormat="1" ht="23.25">
      <c r="A25" s="25" t="s">
        <v>62</v>
      </c>
      <c r="B25" s="25">
        <v>417</v>
      </c>
      <c r="C25" s="30">
        <v>3701</v>
      </c>
      <c r="D25" s="22">
        <v>200</v>
      </c>
      <c r="E25" s="25" t="s">
        <v>68</v>
      </c>
      <c r="F25" s="24" t="s">
        <v>259</v>
      </c>
      <c r="G25" s="24" t="s">
        <v>260</v>
      </c>
      <c r="H25" s="51">
        <v>1.2290000000000001</v>
      </c>
      <c r="I25" s="25">
        <v>2</v>
      </c>
      <c r="J25" s="25" t="s">
        <v>506</v>
      </c>
      <c r="K25" s="255">
        <v>42241</v>
      </c>
      <c r="L25" s="46" t="s">
        <v>131</v>
      </c>
      <c r="M25" s="261">
        <v>0.85</v>
      </c>
      <c r="N25" s="261">
        <v>0.27500000000000002</v>
      </c>
      <c r="O25" s="261">
        <v>0.17499999999999999</v>
      </c>
      <c r="P25" s="261">
        <v>0</v>
      </c>
      <c r="Q25" s="261">
        <v>2.38</v>
      </c>
      <c r="R25" s="261">
        <v>1.2749999999999999</v>
      </c>
      <c r="S25" s="261">
        <v>2.5000000000000001E-2</v>
      </c>
      <c r="T25" s="261">
        <v>0</v>
      </c>
      <c r="U25" s="261">
        <v>0</v>
      </c>
      <c r="V25" s="261">
        <v>3.6320000000000001</v>
      </c>
      <c r="W25" s="261">
        <v>0</v>
      </c>
      <c r="X25" s="261">
        <v>0</v>
      </c>
      <c r="Y25" s="261">
        <f t="shared" si="0"/>
        <v>1.3</v>
      </c>
      <c r="Z25" s="261">
        <v>1.2090000000000001</v>
      </c>
      <c r="AA25" s="164">
        <v>0</v>
      </c>
      <c r="AB25" s="163">
        <v>0</v>
      </c>
      <c r="AC25" s="163">
        <f t="shared" si="1"/>
        <v>0</v>
      </c>
      <c r="AD25" s="163">
        <v>0</v>
      </c>
      <c r="AE25" s="163">
        <f t="shared" si="2"/>
        <v>0</v>
      </c>
      <c r="AF25" s="163">
        <v>0</v>
      </c>
      <c r="AG25" s="158">
        <f t="shared" si="3"/>
        <v>0</v>
      </c>
      <c r="AH25" s="163">
        <v>0</v>
      </c>
      <c r="AI25" s="158">
        <f t="shared" si="4"/>
        <v>0</v>
      </c>
      <c r="AJ25" s="41">
        <f t="shared" si="5"/>
        <v>0</v>
      </c>
      <c r="AK25" s="41">
        <f t="shared" si="6"/>
        <v>0</v>
      </c>
      <c r="AL25" s="41">
        <f t="shared" si="7"/>
        <v>0</v>
      </c>
      <c r="AM25" s="41">
        <f t="shared" si="8"/>
        <v>0</v>
      </c>
      <c r="AN25" s="41">
        <f t="shared" si="9"/>
        <v>1.3</v>
      </c>
      <c r="AO25" s="41">
        <f t="shared" si="10"/>
        <v>1.2999999999999998</v>
      </c>
      <c r="AQ25" s="43"/>
      <c r="AR25" s="51">
        <v>1.2290000000000001</v>
      </c>
      <c r="AS25" s="43"/>
      <c r="AT25" s="43"/>
    </row>
    <row r="26" spans="1:46" s="40" customFormat="1" ht="23.25">
      <c r="A26" s="25" t="s">
        <v>62</v>
      </c>
      <c r="B26" s="25">
        <v>417</v>
      </c>
      <c r="C26" s="30">
        <v>3701</v>
      </c>
      <c r="D26" s="22">
        <v>200</v>
      </c>
      <c r="E26" s="25" t="s">
        <v>68</v>
      </c>
      <c r="F26" s="24" t="s">
        <v>261</v>
      </c>
      <c r="G26" s="24" t="s">
        <v>262</v>
      </c>
      <c r="H26" s="51">
        <v>1.8959999999999999</v>
      </c>
      <c r="I26" s="25">
        <v>2</v>
      </c>
      <c r="J26" s="25" t="s">
        <v>506</v>
      </c>
      <c r="K26" s="255">
        <v>42241</v>
      </c>
      <c r="L26" s="46" t="s">
        <v>131</v>
      </c>
      <c r="M26" s="261">
        <v>0.82499999999999996</v>
      </c>
      <c r="N26" s="261">
        <v>0.625</v>
      </c>
      <c r="O26" s="261">
        <v>0.27500000000000002</v>
      </c>
      <c r="P26" s="261">
        <v>0.2</v>
      </c>
      <c r="Q26" s="261">
        <v>3.161</v>
      </c>
      <c r="R26" s="261">
        <v>1.9</v>
      </c>
      <c r="S26" s="261">
        <v>2.5000000000000001E-2</v>
      </c>
      <c r="T26" s="261">
        <v>0</v>
      </c>
      <c r="U26" s="261">
        <v>0</v>
      </c>
      <c r="V26" s="261">
        <v>3.6850000000000001</v>
      </c>
      <c r="W26" s="261">
        <v>0</v>
      </c>
      <c r="X26" s="261">
        <v>0</v>
      </c>
      <c r="Y26" s="261">
        <f t="shared" si="0"/>
        <v>1.925</v>
      </c>
      <c r="Z26" s="261">
        <v>1.331</v>
      </c>
      <c r="AA26" s="164">
        <v>0</v>
      </c>
      <c r="AB26" s="163">
        <v>0</v>
      </c>
      <c r="AC26" s="163">
        <f t="shared" si="1"/>
        <v>0</v>
      </c>
      <c r="AD26" s="163">
        <v>4</v>
      </c>
      <c r="AE26" s="163">
        <f t="shared" si="2"/>
        <v>6.0277275467148894E-2</v>
      </c>
      <c r="AF26" s="163">
        <v>0</v>
      </c>
      <c r="AG26" s="158">
        <f t="shared" si="3"/>
        <v>0</v>
      </c>
      <c r="AH26" s="163">
        <v>0</v>
      </c>
      <c r="AI26" s="158">
        <f t="shared" si="4"/>
        <v>0</v>
      </c>
      <c r="AJ26" s="41">
        <f t="shared" si="5"/>
        <v>0</v>
      </c>
      <c r="AK26" s="41">
        <f t="shared" si="6"/>
        <v>0</v>
      </c>
      <c r="AL26" s="41">
        <f t="shared" si="7"/>
        <v>7.5839999999999996</v>
      </c>
      <c r="AM26" s="41">
        <f t="shared" si="8"/>
        <v>7.5839999999999996</v>
      </c>
      <c r="AN26" s="41">
        <f t="shared" si="9"/>
        <v>1.925</v>
      </c>
      <c r="AO26" s="41">
        <f t="shared" si="10"/>
        <v>1.9249999999999998</v>
      </c>
      <c r="AQ26" s="43"/>
      <c r="AR26" s="51">
        <v>1.8959999999999999</v>
      </c>
      <c r="AS26" s="43"/>
      <c r="AT26" s="43"/>
    </row>
    <row r="27" spans="1:46" s="40" customFormat="1" ht="23.25">
      <c r="A27" s="25" t="s">
        <v>62</v>
      </c>
      <c r="B27" s="25">
        <v>417</v>
      </c>
      <c r="C27" s="30">
        <v>3701</v>
      </c>
      <c r="D27" s="22">
        <v>200</v>
      </c>
      <c r="E27" s="25" t="s">
        <v>68</v>
      </c>
      <c r="F27" s="24" t="s">
        <v>263</v>
      </c>
      <c r="G27" s="24" t="s">
        <v>137</v>
      </c>
      <c r="H27" s="51">
        <v>2.3420000000000001</v>
      </c>
      <c r="I27" s="25">
        <v>2</v>
      </c>
      <c r="J27" s="25" t="s">
        <v>506</v>
      </c>
      <c r="K27" s="255">
        <v>42241</v>
      </c>
      <c r="L27" s="46" t="s">
        <v>131</v>
      </c>
      <c r="M27" s="261">
        <v>7.4999999999999997E-2</v>
      </c>
      <c r="N27" s="261">
        <v>7.4999999999999997E-2</v>
      </c>
      <c r="O27" s="261">
        <v>0.05</v>
      </c>
      <c r="P27" s="261">
        <v>0.125</v>
      </c>
      <c r="Q27" s="261">
        <v>4.6970000000000001</v>
      </c>
      <c r="R27" s="261">
        <v>0.3</v>
      </c>
      <c r="S27" s="261">
        <v>2.5000000000000001E-2</v>
      </c>
      <c r="T27" s="261">
        <v>0</v>
      </c>
      <c r="U27" s="261">
        <v>0</v>
      </c>
      <c r="V27" s="261">
        <v>5.23</v>
      </c>
      <c r="W27" s="261">
        <v>0</v>
      </c>
      <c r="X27" s="261">
        <v>0</v>
      </c>
      <c r="Y27" s="261">
        <f t="shared" si="0"/>
        <v>0.32500000000000001</v>
      </c>
      <c r="Z27" s="261">
        <v>1.1519999999999999</v>
      </c>
      <c r="AA27" s="164">
        <v>0</v>
      </c>
      <c r="AB27" s="163">
        <v>0</v>
      </c>
      <c r="AC27" s="163">
        <f t="shared" si="1"/>
        <v>0</v>
      </c>
      <c r="AD27" s="163">
        <v>5.01</v>
      </c>
      <c r="AE27" s="163">
        <f t="shared" si="2"/>
        <v>6.1119921922654606E-2</v>
      </c>
      <c r="AF27" s="163">
        <v>1.47</v>
      </c>
      <c r="AG27" s="158">
        <f t="shared" si="3"/>
        <v>1.7933390264730995E-2</v>
      </c>
      <c r="AH27" s="163">
        <v>0</v>
      </c>
      <c r="AI27" s="158">
        <f t="shared" si="4"/>
        <v>0</v>
      </c>
      <c r="AJ27" s="41">
        <f t="shared" si="5"/>
        <v>0</v>
      </c>
      <c r="AK27" s="41">
        <f t="shared" si="6"/>
        <v>0</v>
      </c>
      <c r="AL27" s="41">
        <f t="shared" si="7"/>
        <v>15.176159999999999</v>
      </c>
      <c r="AM27" s="41">
        <f t="shared" si="8"/>
        <v>15.176159999999999</v>
      </c>
      <c r="AN27" s="41">
        <f t="shared" si="9"/>
        <v>0.32500000000000001</v>
      </c>
      <c r="AO27" s="41">
        <f t="shared" si="10"/>
        <v>0.32500000000000001</v>
      </c>
      <c r="AQ27" s="43"/>
      <c r="AR27" s="51">
        <v>2.3420000000000001</v>
      </c>
      <c r="AS27" s="43"/>
      <c r="AT27" s="43"/>
    </row>
    <row r="28" spans="1:46" s="40" customFormat="1" ht="23.25">
      <c r="A28" s="25" t="s">
        <v>62</v>
      </c>
      <c r="B28" s="25">
        <v>417</v>
      </c>
      <c r="C28" s="30">
        <v>3702</v>
      </c>
      <c r="D28" s="22">
        <v>200</v>
      </c>
      <c r="E28" s="25" t="s">
        <v>68</v>
      </c>
      <c r="F28" s="24" t="s">
        <v>264</v>
      </c>
      <c r="G28" s="24" t="s">
        <v>85</v>
      </c>
      <c r="H28" s="51">
        <v>1.5369999999999999</v>
      </c>
      <c r="I28" s="25">
        <v>2</v>
      </c>
      <c r="J28" s="25" t="s">
        <v>87</v>
      </c>
      <c r="K28" s="255">
        <v>42241</v>
      </c>
      <c r="L28" s="46" t="s">
        <v>131</v>
      </c>
      <c r="M28" s="261">
        <v>0.8</v>
      </c>
      <c r="N28" s="261">
        <v>0.375</v>
      </c>
      <c r="O28" s="261">
        <v>0.05</v>
      </c>
      <c r="P28" s="261">
        <v>0.25</v>
      </c>
      <c r="Q28" s="261">
        <v>3.5270000000000001</v>
      </c>
      <c r="R28" s="261">
        <v>1.25</v>
      </c>
      <c r="S28" s="261">
        <v>0.1</v>
      </c>
      <c r="T28" s="261">
        <v>0.1</v>
      </c>
      <c r="U28" s="261">
        <v>2.5000000000000001E-2</v>
      </c>
      <c r="V28" s="261">
        <v>6.7450000000000001</v>
      </c>
      <c r="W28" s="261">
        <v>0</v>
      </c>
      <c r="X28" s="261">
        <v>0</v>
      </c>
      <c r="Y28" s="261">
        <f t="shared" si="0"/>
        <v>1.4750000000000001</v>
      </c>
      <c r="Z28" s="261">
        <v>1.42</v>
      </c>
      <c r="AA28" s="164">
        <v>0</v>
      </c>
      <c r="AB28" s="163">
        <v>0</v>
      </c>
      <c r="AC28" s="163">
        <f t="shared" si="1"/>
        <v>0</v>
      </c>
      <c r="AD28" s="163">
        <v>12.03</v>
      </c>
      <c r="AE28" s="163">
        <f t="shared" si="2"/>
        <v>0.22362673110883907</v>
      </c>
      <c r="AF28" s="163">
        <v>5.68</v>
      </c>
      <c r="AG28" s="158">
        <f t="shared" si="3"/>
        <v>0.10558602100566968</v>
      </c>
      <c r="AH28" s="163">
        <v>0</v>
      </c>
      <c r="AI28" s="158">
        <f t="shared" si="4"/>
        <v>0</v>
      </c>
      <c r="AJ28" s="41">
        <f t="shared" si="5"/>
        <v>0</v>
      </c>
      <c r="AK28" s="41">
        <f t="shared" si="6"/>
        <v>0</v>
      </c>
      <c r="AL28" s="41">
        <f t="shared" si="7"/>
        <v>27.220269999999999</v>
      </c>
      <c r="AM28" s="41">
        <f t="shared" si="8"/>
        <v>27.220269999999999</v>
      </c>
      <c r="AN28" s="41">
        <f t="shared" si="9"/>
        <v>1.4750000000000001</v>
      </c>
      <c r="AO28" s="41">
        <f t="shared" si="10"/>
        <v>1.4750000000000001</v>
      </c>
      <c r="AQ28" s="43"/>
      <c r="AR28" s="51">
        <v>1.5369999999999999</v>
      </c>
      <c r="AS28" s="43"/>
      <c r="AT28" s="43"/>
    </row>
    <row r="29" spans="1:46" s="40" customFormat="1" ht="23.25">
      <c r="A29" s="25" t="s">
        <v>62</v>
      </c>
      <c r="B29" s="25">
        <v>417</v>
      </c>
      <c r="C29" s="30">
        <v>3702</v>
      </c>
      <c r="D29" s="22">
        <v>200</v>
      </c>
      <c r="E29" s="25" t="s">
        <v>68</v>
      </c>
      <c r="F29" s="24" t="s">
        <v>265</v>
      </c>
      <c r="G29" s="24" t="s">
        <v>266</v>
      </c>
      <c r="H29" s="51">
        <v>0.52800000000000002</v>
      </c>
      <c r="I29" s="25">
        <v>2</v>
      </c>
      <c r="J29" s="25" t="s">
        <v>87</v>
      </c>
      <c r="K29" s="26">
        <v>42241</v>
      </c>
      <c r="L29" s="46" t="s">
        <v>131</v>
      </c>
      <c r="M29" s="261">
        <v>0.35</v>
      </c>
      <c r="N29" s="261">
        <v>0.2</v>
      </c>
      <c r="O29" s="261">
        <v>2.5000000000000001E-2</v>
      </c>
      <c r="P29" s="261">
        <v>0.05</v>
      </c>
      <c r="Q29" s="261">
        <v>2.5880000000000001</v>
      </c>
      <c r="R29" s="261">
        <v>0.625</v>
      </c>
      <c r="S29" s="261">
        <v>0</v>
      </c>
      <c r="T29" s="261">
        <v>0</v>
      </c>
      <c r="U29" s="261">
        <v>0</v>
      </c>
      <c r="V29" s="261">
        <v>3.9780000000000002</v>
      </c>
      <c r="W29" s="261">
        <v>0</v>
      </c>
      <c r="X29" s="261">
        <v>0</v>
      </c>
      <c r="Y29" s="261">
        <f t="shared" si="0"/>
        <v>0.62500000000000011</v>
      </c>
      <c r="Z29" s="261">
        <v>1.409</v>
      </c>
      <c r="AA29" s="164">
        <v>0</v>
      </c>
      <c r="AB29" s="163">
        <v>0</v>
      </c>
      <c r="AC29" s="163">
        <f t="shared" si="1"/>
        <v>0</v>
      </c>
      <c r="AD29" s="163">
        <v>0</v>
      </c>
      <c r="AE29" s="163">
        <f t="shared" si="2"/>
        <v>0</v>
      </c>
      <c r="AF29" s="163">
        <v>0</v>
      </c>
      <c r="AG29" s="158">
        <f t="shared" si="3"/>
        <v>0</v>
      </c>
      <c r="AH29" s="163">
        <v>0</v>
      </c>
      <c r="AI29" s="158">
        <f t="shared" si="4"/>
        <v>0</v>
      </c>
      <c r="AJ29" s="41">
        <f t="shared" si="5"/>
        <v>0</v>
      </c>
      <c r="AK29" s="41">
        <f t="shared" si="6"/>
        <v>0</v>
      </c>
      <c r="AL29" s="41">
        <f t="shared" si="7"/>
        <v>0</v>
      </c>
      <c r="AM29" s="41">
        <f t="shared" si="8"/>
        <v>0</v>
      </c>
      <c r="AN29" s="41">
        <f t="shared" si="9"/>
        <v>0.62500000000000011</v>
      </c>
      <c r="AO29" s="41">
        <f t="shared" si="10"/>
        <v>0.625</v>
      </c>
      <c r="AQ29" s="43"/>
      <c r="AR29" s="51">
        <v>0.52800000000000002</v>
      </c>
      <c r="AS29" s="43"/>
      <c r="AT29" s="43"/>
    </row>
    <row r="30" spans="1:46" s="40" customFormat="1" ht="23.25">
      <c r="A30" s="25" t="s">
        <v>62</v>
      </c>
      <c r="B30" s="25">
        <v>417</v>
      </c>
      <c r="C30" s="30">
        <v>3702</v>
      </c>
      <c r="D30" s="22">
        <v>200</v>
      </c>
      <c r="E30" s="25" t="s">
        <v>68</v>
      </c>
      <c r="F30" s="24" t="s">
        <v>267</v>
      </c>
      <c r="G30" s="24" t="s">
        <v>268</v>
      </c>
      <c r="H30" s="51">
        <v>0.60599999999999998</v>
      </c>
      <c r="I30" s="25">
        <v>2</v>
      </c>
      <c r="J30" s="25" t="s">
        <v>87</v>
      </c>
      <c r="K30" s="26">
        <v>42241</v>
      </c>
      <c r="L30" s="46" t="s">
        <v>131</v>
      </c>
      <c r="M30" s="261">
        <v>0.4</v>
      </c>
      <c r="N30" s="261">
        <v>0.2</v>
      </c>
      <c r="O30" s="261">
        <v>0</v>
      </c>
      <c r="P30" s="261">
        <v>2.5000000000000001E-2</v>
      </c>
      <c r="Q30" s="261">
        <v>2.484</v>
      </c>
      <c r="R30" s="261">
        <v>0.55000000000000004</v>
      </c>
      <c r="S30" s="261">
        <v>7.4999999999999997E-2</v>
      </c>
      <c r="T30" s="261">
        <v>0</v>
      </c>
      <c r="U30" s="261">
        <v>0</v>
      </c>
      <c r="V30" s="261">
        <v>2.6709999999999998</v>
      </c>
      <c r="W30" s="261">
        <v>0</v>
      </c>
      <c r="X30" s="261">
        <v>0</v>
      </c>
      <c r="Y30" s="261">
        <f t="shared" si="0"/>
        <v>0.62500000000000011</v>
      </c>
      <c r="Z30" s="261">
        <v>1.472</v>
      </c>
      <c r="AA30" s="164">
        <v>0</v>
      </c>
      <c r="AB30" s="163">
        <v>0</v>
      </c>
      <c r="AC30" s="163">
        <f t="shared" si="1"/>
        <v>0</v>
      </c>
      <c r="AD30" s="163">
        <v>0</v>
      </c>
      <c r="AE30" s="163">
        <f t="shared" si="2"/>
        <v>0</v>
      </c>
      <c r="AF30" s="163">
        <v>0</v>
      </c>
      <c r="AG30" s="158">
        <f t="shared" si="3"/>
        <v>0</v>
      </c>
      <c r="AH30" s="163">
        <v>0</v>
      </c>
      <c r="AI30" s="158">
        <f t="shared" si="4"/>
        <v>0</v>
      </c>
      <c r="AJ30" s="41">
        <f t="shared" si="5"/>
        <v>0</v>
      </c>
      <c r="AK30" s="41">
        <f t="shared" si="6"/>
        <v>0</v>
      </c>
      <c r="AL30" s="41">
        <f t="shared" si="7"/>
        <v>0</v>
      </c>
      <c r="AM30" s="41">
        <f t="shared" si="8"/>
        <v>0</v>
      </c>
      <c r="AN30" s="41">
        <f t="shared" si="9"/>
        <v>0.62500000000000011</v>
      </c>
      <c r="AO30" s="41">
        <f t="shared" si="10"/>
        <v>0.625</v>
      </c>
      <c r="AQ30" s="43"/>
      <c r="AR30" s="51">
        <v>0.60599999999999998</v>
      </c>
      <c r="AS30" s="43"/>
      <c r="AT30" s="43"/>
    </row>
    <row r="31" spans="1:46" s="40" customFormat="1" ht="23.25">
      <c r="A31" s="25" t="s">
        <v>62</v>
      </c>
      <c r="B31" s="25">
        <v>417</v>
      </c>
      <c r="C31" s="30">
        <v>3702</v>
      </c>
      <c r="D31" s="22">
        <v>200</v>
      </c>
      <c r="E31" s="25" t="s">
        <v>68</v>
      </c>
      <c r="F31" s="24" t="s">
        <v>269</v>
      </c>
      <c r="G31" s="24" t="s">
        <v>270</v>
      </c>
      <c r="H31" s="51">
        <v>1.6459999999999999</v>
      </c>
      <c r="I31" s="25">
        <v>2</v>
      </c>
      <c r="J31" s="25" t="s">
        <v>87</v>
      </c>
      <c r="K31" s="26">
        <v>42241</v>
      </c>
      <c r="L31" s="46" t="s">
        <v>131</v>
      </c>
      <c r="M31" s="261">
        <v>1.05</v>
      </c>
      <c r="N31" s="261">
        <v>0.47499999999999998</v>
      </c>
      <c r="O31" s="261">
        <v>0.05</v>
      </c>
      <c r="P31" s="261">
        <v>7.4999999999999997E-2</v>
      </c>
      <c r="Q31" s="261">
        <v>2.3820000000000001</v>
      </c>
      <c r="R31" s="261">
        <v>1.625</v>
      </c>
      <c r="S31" s="261">
        <v>2.5000000000000001E-2</v>
      </c>
      <c r="T31" s="261">
        <v>0</v>
      </c>
      <c r="U31" s="261">
        <v>0</v>
      </c>
      <c r="V31" s="261">
        <v>2.968</v>
      </c>
      <c r="W31" s="261">
        <v>0</v>
      </c>
      <c r="X31" s="261">
        <v>0</v>
      </c>
      <c r="Y31" s="261">
        <f t="shared" si="0"/>
        <v>1.65</v>
      </c>
      <c r="Z31" s="261">
        <v>1.1970000000000001</v>
      </c>
      <c r="AA31" s="164">
        <v>0</v>
      </c>
      <c r="AB31" s="163">
        <v>0</v>
      </c>
      <c r="AC31" s="163">
        <f t="shared" si="1"/>
        <v>0</v>
      </c>
      <c r="AD31" s="163">
        <v>0</v>
      </c>
      <c r="AE31" s="163">
        <f t="shared" si="2"/>
        <v>0</v>
      </c>
      <c r="AF31" s="163">
        <v>0</v>
      </c>
      <c r="AG31" s="158">
        <f t="shared" si="3"/>
        <v>0</v>
      </c>
      <c r="AH31" s="163">
        <v>0</v>
      </c>
      <c r="AI31" s="158">
        <f t="shared" si="4"/>
        <v>0</v>
      </c>
      <c r="AJ31" s="41">
        <f t="shared" si="5"/>
        <v>0</v>
      </c>
      <c r="AK31" s="41">
        <f t="shared" si="6"/>
        <v>0</v>
      </c>
      <c r="AL31" s="41">
        <f t="shared" si="7"/>
        <v>0</v>
      </c>
      <c r="AM31" s="41">
        <f t="shared" si="8"/>
        <v>0</v>
      </c>
      <c r="AN31" s="41">
        <f t="shared" si="9"/>
        <v>1.65</v>
      </c>
      <c r="AO31" s="41">
        <f t="shared" si="10"/>
        <v>1.65</v>
      </c>
      <c r="AQ31" s="43"/>
      <c r="AR31" s="51">
        <v>1.6459999999999999</v>
      </c>
      <c r="AS31" s="43"/>
      <c r="AT31" s="43"/>
    </row>
    <row r="32" spans="1:46" s="40" customFormat="1" ht="23.25">
      <c r="A32" s="25" t="s">
        <v>62</v>
      </c>
      <c r="B32" s="25">
        <v>417</v>
      </c>
      <c r="C32" s="30">
        <v>3702</v>
      </c>
      <c r="D32" s="22">
        <v>200</v>
      </c>
      <c r="E32" s="25" t="s">
        <v>68</v>
      </c>
      <c r="F32" s="24" t="s">
        <v>271</v>
      </c>
      <c r="G32" s="24" t="s">
        <v>272</v>
      </c>
      <c r="H32" s="51">
        <v>0.40200000000000002</v>
      </c>
      <c r="I32" s="25">
        <v>2</v>
      </c>
      <c r="J32" s="25" t="s">
        <v>87</v>
      </c>
      <c r="K32" s="26">
        <v>42241</v>
      </c>
      <c r="L32" s="46" t="s">
        <v>131</v>
      </c>
      <c r="M32" s="261">
        <v>0.1</v>
      </c>
      <c r="N32" s="261">
        <v>7.4999999999999997E-2</v>
      </c>
      <c r="O32" s="261">
        <v>0.05</v>
      </c>
      <c r="P32" s="261">
        <v>0.25</v>
      </c>
      <c r="Q32" s="261">
        <v>5.9550000000000001</v>
      </c>
      <c r="R32" s="261">
        <v>0.27500000000000002</v>
      </c>
      <c r="S32" s="261">
        <v>0.2</v>
      </c>
      <c r="T32" s="261">
        <v>0</v>
      </c>
      <c r="U32" s="261">
        <v>0</v>
      </c>
      <c r="V32" s="261">
        <v>9.1430000000000007</v>
      </c>
      <c r="W32" s="261">
        <v>0</v>
      </c>
      <c r="X32" s="261">
        <v>0</v>
      </c>
      <c r="Y32" s="261">
        <f t="shared" si="0"/>
        <v>0.47499999999999998</v>
      </c>
      <c r="Z32" s="261">
        <v>2.4900000000000002</v>
      </c>
      <c r="AA32" s="164">
        <v>0</v>
      </c>
      <c r="AB32" s="163">
        <v>0</v>
      </c>
      <c r="AC32" s="163">
        <f t="shared" si="1"/>
        <v>0</v>
      </c>
      <c r="AD32" s="163">
        <v>0</v>
      </c>
      <c r="AE32" s="163">
        <f t="shared" si="2"/>
        <v>0</v>
      </c>
      <c r="AF32" s="163">
        <v>0</v>
      </c>
      <c r="AG32" s="158">
        <f t="shared" si="3"/>
        <v>0</v>
      </c>
      <c r="AH32" s="163">
        <v>0</v>
      </c>
      <c r="AI32" s="158">
        <f t="shared" si="4"/>
        <v>0</v>
      </c>
      <c r="AJ32" s="41">
        <f t="shared" si="5"/>
        <v>0</v>
      </c>
      <c r="AK32" s="41">
        <f t="shared" si="6"/>
        <v>0</v>
      </c>
      <c r="AL32" s="41">
        <f t="shared" si="7"/>
        <v>0</v>
      </c>
      <c r="AM32" s="41">
        <f t="shared" si="8"/>
        <v>0</v>
      </c>
      <c r="AN32" s="41">
        <f t="shared" si="9"/>
        <v>0.47499999999999998</v>
      </c>
      <c r="AO32" s="41">
        <f t="shared" si="10"/>
        <v>0.47500000000000003</v>
      </c>
      <c r="AQ32" s="43"/>
      <c r="AR32" s="51">
        <v>0.40200000000000002</v>
      </c>
      <c r="AS32" s="43"/>
      <c r="AT32" s="43"/>
    </row>
    <row r="33" spans="1:46" s="40" customFormat="1" ht="23.25">
      <c r="A33" s="25" t="s">
        <v>62</v>
      </c>
      <c r="B33" s="25">
        <v>417</v>
      </c>
      <c r="C33" s="30">
        <v>3702</v>
      </c>
      <c r="D33" s="22">
        <v>200</v>
      </c>
      <c r="E33" s="25" t="s">
        <v>68</v>
      </c>
      <c r="F33" s="24" t="s">
        <v>273</v>
      </c>
      <c r="G33" s="24" t="s">
        <v>274</v>
      </c>
      <c r="H33" s="51">
        <v>1.1859999999999999</v>
      </c>
      <c r="I33" s="25">
        <v>2</v>
      </c>
      <c r="J33" s="25" t="s">
        <v>87</v>
      </c>
      <c r="K33" s="26">
        <v>42241</v>
      </c>
      <c r="L33" s="46" t="s">
        <v>131</v>
      </c>
      <c r="M33" s="261">
        <v>0.77500000000000002</v>
      </c>
      <c r="N33" s="261">
        <v>0.3</v>
      </c>
      <c r="O33" s="261">
        <v>0.1</v>
      </c>
      <c r="P33" s="261">
        <v>0</v>
      </c>
      <c r="Q33" s="261">
        <v>2.218</v>
      </c>
      <c r="R33" s="261">
        <v>0.45</v>
      </c>
      <c r="S33" s="261">
        <v>0.3</v>
      </c>
      <c r="T33" s="261">
        <v>2.5000000000000001E-2</v>
      </c>
      <c r="U33" s="261">
        <v>0.4</v>
      </c>
      <c r="V33" s="261">
        <v>18.664999999999999</v>
      </c>
      <c r="W33" s="261">
        <v>0</v>
      </c>
      <c r="X33" s="261">
        <v>0</v>
      </c>
      <c r="Y33" s="261">
        <f t="shared" si="0"/>
        <v>1.175</v>
      </c>
      <c r="Z33" s="261">
        <v>1.798</v>
      </c>
      <c r="AA33" s="164">
        <v>0</v>
      </c>
      <c r="AB33" s="163">
        <v>0</v>
      </c>
      <c r="AC33" s="163">
        <f t="shared" si="1"/>
        <v>0</v>
      </c>
      <c r="AD33" s="163">
        <v>0</v>
      </c>
      <c r="AE33" s="163">
        <f t="shared" si="2"/>
        <v>0</v>
      </c>
      <c r="AF33" s="163">
        <v>0</v>
      </c>
      <c r="AG33" s="158">
        <f t="shared" si="3"/>
        <v>0</v>
      </c>
      <c r="AH33" s="163">
        <v>0</v>
      </c>
      <c r="AI33" s="158">
        <f t="shared" si="4"/>
        <v>0</v>
      </c>
      <c r="AJ33" s="41">
        <f t="shared" si="5"/>
        <v>0</v>
      </c>
      <c r="AK33" s="41">
        <f t="shared" si="6"/>
        <v>0</v>
      </c>
      <c r="AL33" s="41">
        <f t="shared" si="7"/>
        <v>0</v>
      </c>
      <c r="AM33" s="41">
        <f t="shared" si="8"/>
        <v>0</v>
      </c>
      <c r="AN33" s="41">
        <f t="shared" si="9"/>
        <v>1.175</v>
      </c>
      <c r="AO33" s="41">
        <f t="shared" si="10"/>
        <v>1.175</v>
      </c>
      <c r="AQ33" s="43"/>
      <c r="AR33" s="51">
        <v>1.1859999999999999</v>
      </c>
      <c r="AS33" s="43"/>
      <c r="AT33" s="43"/>
    </row>
    <row r="34" spans="1:46" s="40" customFormat="1" ht="23.25">
      <c r="A34" s="25" t="s">
        <v>62</v>
      </c>
      <c r="B34" s="25">
        <v>417</v>
      </c>
      <c r="C34" s="30">
        <v>3702</v>
      </c>
      <c r="D34" s="22">
        <v>200</v>
      </c>
      <c r="E34" s="25" t="s">
        <v>68</v>
      </c>
      <c r="F34" s="24" t="s">
        <v>275</v>
      </c>
      <c r="G34" s="24" t="s">
        <v>247</v>
      </c>
      <c r="H34" s="51">
        <v>0.14000000000000001</v>
      </c>
      <c r="I34" s="25">
        <v>2</v>
      </c>
      <c r="J34" s="25" t="s">
        <v>87</v>
      </c>
      <c r="K34" s="26">
        <v>42241</v>
      </c>
      <c r="L34" s="46" t="s">
        <v>131</v>
      </c>
      <c r="M34" s="261">
        <v>7.4999999999999997E-2</v>
      </c>
      <c r="N34" s="261">
        <v>0.125</v>
      </c>
      <c r="O34" s="261">
        <v>2.5000000000000001E-2</v>
      </c>
      <c r="P34" s="261">
        <v>0</v>
      </c>
      <c r="Q34" s="261">
        <v>2.6160000000000001</v>
      </c>
      <c r="R34" s="261">
        <v>0.15</v>
      </c>
      <c r="S34" s="261">
        <v>2.5000000000000001E-2</v>
      </c>
      <c r="T34" s="261">
        <v>0</v>
      </c>
      <c r="U34" s="261">
        <v>0.05</v>
      </c>
      <c r="V34" s="261">
        <v>9.1289999999999996</v>
      </c>
      <c r="W34" s="261">
        <v>0</v>
      </c>
      <c r="X34" s="261">
        <v>0</v>
      </c>
      <c r="Y34" s="261">
        <f t="shared" si="0"/>
        <v>0.22500000000000001</v>
      </c>
      <c r="Z34" s="261">
        <v>1.3640000000000001</v>
      </c>
      <c r="AA34" s="164">
        <v>0</v>
      </c>
      <c r="AB34" s="163">
        <v>0</v>
      </c>
      <c r="AC34" s="163">
        <f t="shared" si="1"/>
        <v>0</v>
      </c>
      <c r="AD34" s="163">
        <v>0</v>
      </c>
      <c r="AE34" s="163">
        <f t="shared" si="2"/>
        <v>0</v>
      </c>
      <c r="AF34" s="163">
        <v>0</v>
      </c>
      <c r="AG34" s="158">
        <f t="shared" si="3"/>
        <v>0</v>
      </c>
      <c r="AH34" s="163">
        <v>0</v>
      </c>
      <c r="AI34" s="158">
        <f t="shared" si="4"/>
        <v>0</v>
      </c>
      <c r="AJ34" s="41">
        <f t="shared" si="5"/>
        <v>0</v>
      </c>
      <c r="AK34" s="41">
        <f t="shared" si="6"/>
        <v>0</v>
      </c>
      <c r="AL34" s="41">
        <f t="shared" si="7"/>
        <v>0</v>
      </c>
      <c r="AM34" s="41">
        <f t="shared" si="8"/>
        <v>0</v>
      </c>
      <c r="AN34" s="41">
        <f t="shared" si="9"/>
        <v>0.22500000000000001</v>
      </c>
      <c r="AO34" s="41">
        <f t="shared" si="10"/>
        <v>0.22499999999999998</v>
      </c>
      <c r="AQ34" s="43"/>
      <c r="AR34" s="51">
        <v>0.14000000000000001</v>
      </c>
      <c r="AS34" s="43"/>
      <c r="AT34" s="43"/>
    </row>
    <row r="35" spans="1:46" s="40" customFormat="1" ht="23.25">
      <c r="A35" s="25" t="s">
        <v>62</v>
      </c>
      <c r="B35" s="25">
        <v>417</v>
      </c>
      <c r="C35" s="30">
        <v>3702</v>
      </c>
      <c r="D35" s="22">
        <v>200</v>
      </c>
      <c r="E35" s="25" t="s">
        <v>68</v>
      </c>
      <c r="F35" s="24" t="s">
        <v>276</v>
      </c>
      <c r="G35" s="24" t="s">
        <v>277</v>
      </c>
      <c r="H35" s="51">
        <v>1.8480000000000001</v>
      </c>
      <c r="I35" s="25">
        <v>2</v>
      </c>
      <c r="J35" s="25" t="s">
        <v>87</v>
      </c>
      <c r="K35" s="26">
        <v>42241</v>
      </c>
      <c r="L35" s="46" t="s">
        <v>131</v>
      </c>
      <c r="M35" s="261">
        <v>1.45</v>
      </c>
      <c r="N35" s="261">
        <v>0.32500000000000001</v>
      </c>
      <c r="O35" s="261">
        <v>7.4999999999999997E-2</v>
      </c>
      <c r="P35" s="261">
        <v>0</v>
      </c>
      <c r="Q35" s="261">
        <v>2.1709999999999998</v>
      </c>
      <c r="R35" s="261">
        <v>1.85</v>
      </c>
      <c r="S35" s="261">
        <v>0</v>
      </c>
      <c r="T35" s="261">
        <v>0</v>
      </c>
      <c r="U35" s="261">
        <v>0</v>
      </c>
      <c r="V35" s="261">
        <v>4.649</v>
      </c>
      <c r="W35" s="261">
        <v>0</v>
      </c>
      <c r="X35" s="261">
        <v>0</v>
      </c>
      <c r="Y35" s="261">
        <f t="shared" si="0"/>
        <v>1.8499999999999999</v>
      </c>
      <c r="Z35" s="261">
        <v>1.645</v>
      </c>
      <c r="AA35" s="164">
        <v>0</v>
      </c>
      <c r="AB35" s="163">
        <v>0</v>
      </c>
      <c r="AC35" s="163">
        <f t="shared" si="1"/>
        <v>0</v>
      </c>
      <c r="AD35" s="163">
        <v>0</v>
      </c>
      <c r="AE35" s="163">
        <f t="shared" si="2"/>
        <v>0</v>
      </c>
      <c r="AF35" s="163">
        <v>0</v>
      </c>
      <c r="AG35" s="158">
        <f t="shared" si="3"/>
        <v>0</v>
      </c>
      <c r="AH35" s="163">
        <v>0</v>
      </c>
      <c r="AI35" s="158">
        <f t="shared" si="4"/>
        <v>0</v>
      </c>
      <c r="AJ35" s="41">
        <f t="shared" si="5"/>
        <v>0</v>
      </c>
      <c r="AK35" s="41">
        <f t="shared" si="6"/>
        <v>0</v>
      </c>
      <c r="AL35" s="41">
        <f t="shared" si="7"/>
        <v>0</v>
      </c>
      <c r="AM35" s="41">
        <f t="shared" si="8"/>
        <v>0</v>
      </c>
      <c r="AN35" s="41">
        <f t="shared" si="9"/>
        <v>1.8499999999999999</v>
      </c>
      <c r="AO35" s="41">
        <f t="shared" si="10"/>
        <v>1.85</v>
      </c>
      <c r="AQ35" s="43"/>
      <c r="AR35" s="51">
        <v>1.8480000000000001</v>
      </c>
      <c r="AS35" s="43"/>
      <c r="AT35" s="43"/>
    </row>
    <row r="36" spans="1:46" s="40" customFormat="1" ht="23.25">
      <c r="A36" s="25" t="s">
        <v>62</v>
      </c>
      <c r="B36" s="25">
        <v>417</v>
      </c>
      <c r="C36" s="30">
        <v>3702</v>
      </c>
      <c r="D36" s="22">
        <v>200</v>
      </c>
      <c r="E36" s="25" t="s">
        <v>68</v>
      </c>
      <c r="F36" s="24" t="s">
        <v>278</v>
      </c>
      <c r="G36" s="24" t="s">
        <v>279</v>
      </c>
      <c r="H36" s="51">
        <v>0.91200000000000003</v>
      </c>
      <c r="I36" s="25">
        <v>2</v>
      </c>
      <c r="J36" s="25" t="s">
        <v>87</v>
      </c>
      <c r="K36" s="26">
        <v>42241</v>
      </c>
      <c r="L36" s="46" t="s">
        <v>131</v>
      </c>
      <c r="M36" s="261">
        <v>0.17499999999999999</v>
      </c>
      <c r="N36" s="261">
        <v>0.5</v>
      </c>
      <c r="O36" s="261">
        <v>0.2</v>
      </c>
      <c r="P36" s="261">
        <v>2.5000000000000001E-2</v>
      </c>
      <c r="Q36" s="261">
        <v>3.0910000000000002</v>
      </c>
      <c r="R36" s="261">
        <v>0.875</v>
      </c>
      <c r="S36" s="261">
        <v>2.5000000000000001E-2</v>
      </c>
      <c r="T36" s="261">
        <v>0</v>
      </c>
      <c r="U36" s="261">
        <v>0</v>
      </c>
      <c r="V36" s="261">
        <v>4.0259999999999998</v>
      </c>
      <c r="W36" s="261">
        <v>0</v>
      </c>
      <c r="X36" s="261">
        <v>0</v>
      </c>
      <c r="Y36" s="261">
        <f t="shared" si="0"/>
        <v>0.9</v>
      </c>
      <c r="Z36" s="261">
        <v>1.607</v>
      </c>
      <c r="AA36" s="164">
        <v>0</v>
      </c>
      <c r="AB36" s="163">
        <v>0</v>
      </c>
      <c r="AC36" s="163">
        <f t="shared" si="1"/>
        <v>0</v>
      </c>
      <c r="AD36" s="163">
        <v>0</v>
      </c>
      <c r="AE36" s="163">
        <f t="shared" si="2"/>
        <v>0</v>
      </c>
      <c r="AF36" s="163">
        <v>0</v>
      </c>
      <c r="AG36" s="158">
        <f t="shared" si="3"/>
        <v>0</v>
      </c>
      <c r="AH36" s="163">
        <v>0</v>
      </c>
      <c r="AI36" s="158">
        <f t="shared" si="4"/>
        <v>0</v>
      </c>
      <c r="AJ36" s="41">
        <f t="shared" si="5"/>
        <v>0</v>
      </c>
      <c r="AK36" s="41">
        <f t="shared" si="6"/>
        <v>0</v>
      </c>
      <c r="AL36" s="41">
        <f t="shared" si="7"/>
        <v>0</v>
      </c>
      <c r="AM36" s="41">
        <f t="shared" si="8"/>
        <v>0</v>
      </c>
      <c r="AN36" s="41">
        <f t="shared" si="9"/>
        <v>0.9</v>
      </c>
      <c r="AO36" s="41">
        <f t="shared" si="10"/>
        <v>0.9</v>
      </c>
      <c r="AQ36" s="43"/>
      <c r="AR36" s="51">
        <v>0.91200000000000003</v>
      </c>
      <c r="AS36" s="43"/>
      <c r="AT36" s="43"/>
    </row>
    <row r="37" spans="1:46" s="40" customFormat="1" ht="23.25">
      <c r="A37" s="25" t="s">
        <v>62</v>
      </c>
      <c r="B37" s="25">
        <v>417</v>
      </c>
      <c r="C37" s="30">
        <v>3702</v>
      </c>
      <c r="D37" s="22">
        <v>200</v>
      </c>
      <c r="E37" s="25" t="s">
        <v>68</v>
      </c>
      <c r="F37" s="24" t="s">
        <v>280</v>
      </c>
      <c r="G37" s="24" t="s">
        <v>281</v>
      </c>
      <c r="H37" s="51">
        <v>0.74299999999999999</v>
      </c>
      <c r="I37" s="25">
        <v>2</v>
      </c>
      <c r="J37" s="25" t="s">
        <v>87</v>
      </c>
      <c r="K37" s="26">
        <v>42241</v>
      </c>
      <c r="L37" s="46" t="s">
        <v>131</v>
      </c>
      <c r="M37" s="261">
        <v>0.4</v>
      </c>
      <c r="N37" s="261">
        <v>0.17499999999999999</v>
      </c>
      <c r="O37" s="261">
        <v>0.17499999999999999</v>
      </c>
      <c r="P37" s="261">
        <v>2.5000000000000001E-2</v>
      </c>
      <c r="Q37" s="261">
        <v>2.7240000000000002</v>
      </c>
      <c r="R37" s="261">
        <v>0.77500000000000002</v>
      </c>
      <c r="S37" s="261">
        <v>0</v>
      </c>
      <c r="T37" s="261">
        <v>0</v>
      </c>
      <c r="U37" s="261">
        <v>0</v>
      </c>
      <c r="V37" s="261">
        <v>4.8360000000000003</v>
      </c>
      <c r="W37" s="261">
        <v>0</v>
      </c>
      <c r="X37" s="261">
        <v>0</v>
      </c>
      <c r="Y37" s="261">
        <f t="shared" si="0"/>
        <v>0.77500000000000002</v>
      </c>
      <c r="Z37" s="261">
        <v>1.5620000000000001</v>
      </c>
      <c r="AA37" s="164">
        <v>0</v>
      </c>
      <c r="AB37" s="163">
        <v>0</v>
      </c>
      <c r="AC37" s="163">
        <f t="shared" si="1"/>
        <v>0</v>
      </c>
      <c r="AD37" s="163">
        <v>6</v>
      </c>
      <c r="AE37" s="163">
        <f t="shared" si="2"/>
        <v>0.23072486060373007</v>
      </c>
      <c r="AF37" s="163">
        <v>0</v>
      </c>
      <c r="AG37" s="158">
        <f t="shared" si="3"/>
        <v>0</v>
      </c>
      <c r="AH37" s="163">
        <v>1</v>
      </c>
      <c r="AI37" s="158">
        <f t="shared" si="4"/>
        <v>3.8454143433955007E-2</v>
      </c>
      <c r="AJ37" s="41">
        <f t="shared" si="5"/>
        <v>0</v>
      </c>
      <c r="AK37" s="41">
        <f t="shared" si="6"/>
        <v>0</v>
      </c>
      <c r="AL37" s="41">
        <f t="shared" si="7"/>
        <v>5.2009999999999996</v>
      </c>
      <c r="AM37" s="41">
        <f t="shared" si="8"/>
        <v>5.2009999999999996</v>
      </c>
      <c r="AN37" s="41">
        <f t="shared" si="9"/>
        <v>0.77500000000000002</v>
      </c>
      <c r="AO37" s="41">
        <f t="shared" si="10"/>
        <v>0.77500000000000002</v>
      </c>
      <c r="AQ37" s="43"/>
      <c r="AR37" s="51">
        <v>0.74299999999999999</v>
      </c>
      <c r="AS37" s="43"/>
      <c r="AT37" s="43"/>
    </row>
    <row r="38" spans="1:46" s="40" customFormat="1" ht="23.25">
      <c r="A38" s="25" t="s">
        <v>62</v>
      </c>
      <c r="B38" s="25">
        <v>417</v>
      </c>
      <c r="C38" s="30">
        <v>3702</v>
      </c>
      <c r="D38" s="22">
        <v>200</v>
      </c>
      <c r="E38" s="25" t="s">
        <v>68</v>
      </c>
      <c r="F38" s="24" t="s">
        <v>282</v>
      </c>
      <c r="G38" s="24" t="s">
        <v>283</v>
      </c>
      <c r="H38" s="51">
        <v>1.2450000000000001</v>
      </c>
      <c r="I38" s="25">
        <v>2</v>
      </c>
      <c r="J38" s="25" t="s">
        <v>87</v>
      </c>
      <c r="K38" s="26">
        <v>42241</v>
      </c>
      <c r="L38" s="46" t="s">
        <v>131</v>
      </c>
      <c r="M38" s="261">
        <v>1.1000000000000001</v>
      </c>
      <c r="N38" s="261">
        <v>0.15</v>
      </c>
      <c r="O38" s="261">
        <v>2.5000000000000001E-2</v>
      </c>
      <c r="P38" s="261">
        <v>0</v>
      </c>
      <c r="Q38" s="261">
        <v>2.085</v>
      </c>
      <c r="R38" s="261">
        <v>1.25</v>
      </c>
      <c r="S38" s="261">
        <v>2.5000000000000001E-2</v>
      </c>
      <c r="T38" s="261">
        <v>0</v>
      </c>
      <c r="U38" s="261">
        <v>0</v>
      </c>
      <c r="V38" s="261">
        <v>5.24</v>
      </c>
      <c r="W38" s="261">
        <v>0</v>
      </c>
      <c r="X38" s="261">
        <v>0</v>
      </c>
      <c r="Y38" s="261">
        <f t="shared" si="0"/>
        <v>1.2749999999999999</v>
      </c>
      <c r="Z38" s="261">
        <v>1.4139999999999999</v>
      </c>
      <c r="AA38" s="164">
        <v>0</v>
      </c>
      <c r="AB38" s="163">
        <v>0</v>
      </c>
      <c r="AC38" s="163">
        <f t="shared" si="1"/>
        <v>0</v>
      </c>
      <c r="AD38" s="163">
        <v>0</v>
      </c>
      <c r="AE38" s="163">
        <f t="shared" si="2"/>
        <v>0</v>
      </c>
      <c r="AF38" s="163">
        <v>0</v>
      </c>
      <c r="AG38" s="158">
        <f t="shared" si="3"/>
        <v>0</v>
      </c>
      <c r="AH38" s="163">
        <v>0</v>
      </c>
      <c r="AI38" s="158">
        <f t="shared" si="4"/>
        <v>0</v>
      </c>
      <c r="AJ38" s="41">
        <f t="shared" si="5"/>
        <v>0</v>
      </c>
      <c r="AK38" s="41">
        <f t="shared" si="6"/>
        <v>0</v>
      </c>
      <c r="AL38" s="41">
        <f t="shared" si="7"/>
        <v>0</v>
      </c>
      <c r="AM38" s="41">
        <f t="shared" si="8"/>
        <v>0</v>
      </c>
      <c r="AN38" s="41">
        <f t="shared" si="9"/>
        <v>1.2749999999999999</v>
      </c>
      <c r="AO38" s="41">
        <f t="shared" si="10"/>
        <v>1.2749999999999999</v>
      </c>
      <c r="AQ38" s="43"/>
      <c r="AR38" s="51">
        <v>1.2450000000000001</v>
      </c>
      <c r="AS38" s="43"/>
      <c r="AT38" s="43"/>
    </row>
    <row r="39" spans="1:46" s="40" customFormat="1" ht="23.25">
      <c r="A39" s="25" t="s">
        <v>62</v>
      </c>
      <c r="B39" s="25">
        <v>417</v>
      </c>
      <c r="C39" s="30">
        <v>3702</v>
      </c>
      <c r="D39" s="22">
        <v>200</v>
      </c>
      <c r="E39" s="25" t="s">
        <v>68</v>
      </c>
      <c r="F39" s="24" t="s">
        <v>284</v>
      </c>
      <c r="G39" s="24" t="s">
        <v>285</v>
      </c>
      <c r="H39" s="51">
        <v>0.64800000000000002</v>
      </c>
      <c r="I39" s="25">
        <v>2</v>
      </c>
      <c r="J39" s="25" t="s">
        <v>87</v>
      </c>
      <c r="K39" s="26">
        <v>42241</v>
      </c>
      <c r="L39" s="46" t="s">
        <v>131</v>
      </c>
      <c r="M39" s="261">
        <v>0.22500000000000001</v>
      </c>
      <c r="N39" s="261">
        <v>0.32500000000000001</v>
      </c>
      <c r="O39" s="261">
        <v>7.4999999999999997E-2</v>
      </c>
      <c r="P39" s="261">
        <v>2.5000000000000001E-2</v>
      </c>
      <c r="Q39" s="261">
        <v>2.8730000000000002</v>
      </c>
      <c r="R39" s="261">
        <v>0.65</v>
      </c>
      <c r="S39" s="261">
        <v>0</v>
      </c>
      <c r="T39" s="261">
        <v>0</v>
      </c>
      <c r="U39" s="261">
        <v>0</v>
      </c>
      <c r="V39" s="261">
        <v>3.7010000000000001</v>
      </c>
      <c r="W39" s="261">
        <v>0</v>
      </c>
      <c r="X39" s="261">
        <v>0</v>
      </c>
      <c r="Y39" s="261">
        <f t="shared" si="0"/>
        <v>0.65</v>
      </c>
      <c r="Z39" s="261">
        <v>1.5089999999999999</v>
      </c>
      <c r="AA39" s="164">
        <v>0</v>
      </c>
      <c r="AB39" s="163">
        <v>0</v>
      </c>
      <c r="AC39" s="163">
        <f t="shared" si="1"/>
        <v>0</v>
      </c>
      <c r="AD39" s="163">
        <v>0</v>
      </c>
      <c r="AE39" s="163">
        <f t="shared" si="2"/>
        <v>0</v>
      </c>
      <c r="AF39" s="163">
        <v>0</v>
      </c>
      <c r="AG39" s="158">
        <f t="shared" si="3"/>
        <v>0</v>
      </c>
      <c r="AH39" s="163">
        <v>0</v>
      </c>
      <c r="AI39" s="158">
        <f t="shared" si="4"/>
        <v>0</v>
      </c>
      <c r="AJ39" s="41">
        <f t="shared" si="5"/>
        <v>0</v>
      </c>
      <c r="AK39" s="41">
        <f t="shared" si="6"/>
        <v>0</v>
      </c>
      <c r="AL39" s="41">
        <f t="shared" si="7"/>
        <v>0</v>
      </c>
      <c r="AM39" s="41">
        <f t="shared" si="8"/>
        <v>0</v>
      </c>
      <c r="AN39" s="41">
        <f t="shared" si="9"/>
        <v>0.65</v>
      </c>
      <c r="AO39" s="41">
        <f t="shared" si="10"/>
        <v>0.65</v>
      </c>
      <c r="AQ39" s="43"/>
      <c r="AR39" s="51">
        <v>0.64800000000000002</v>
      </c>
      <c r="AS39" s="43"/>
      <c r="AT39" s="43"/>
    </row>
    <row r="40" spans="1:46" s="40" customFormat="1" ht="23.25">
      <c r="A40" s="25" t="s">
        <v>62</v>
      </c>
      <c r="B40" s="25">
        <v>417</v>
      </c>
      <c r="C40" s="30">
        <v>3702</v>
      </c>
      <c r="D40" s="22">
        <v>200</v>
      </c>
      <c r="E40" s="25" t="s">
        <v>68</v>
      </c>
      <c r="F40" s="24" t="s">
        <v>286</v>
      </c>
      <c r="G40" s="24" t="s">
        <v>287</v>
      </c>
      <c r="H40" s="51">
        <v>1.1890000000000001</v>
      </c>
      <c r="I40" s="25">
        <v>2</v>
      </c>
      <c r="J40" s="25" t="s">
        <v>87</v>
      </c>
      <c r="K40" s="26">
        <v>42241</v>
      </c>
      <c r="L40" s="46" t="s">
        <v>131</v>
      </c>
      <c r="M40" s="261">
        <v>0.875</v>
      </c>
      <c r="N40" s="261">
        <v>0.22500000000000001</v>
      </c>
      <c r="O40" s="261">
        <v>0.05</v>
      </c>
      <c r="P40" s="261">
        <v>2.5000000000000001E-2</v>
      </c>
      <c r="Q40" s="261">
        <v>2.2749999999999999</v>
      </c>
      <c r="R40" s="261">
        <v>1.175</v>
      </c>
      <c r="S40" s="261">
        <v>0</v>
      </c>
      <c r="T40" s="261">
        <v>0</v>
      </c>
      <c r="U40" s="261">
        <v>0</v>
      </c>
      <c r="V40" s="261">
        <v>3.891</v>
      </c>
      <c r="W40" s="261">
        <v>0</v>
      </c>
      <c r="X40" s="261">
        <v>0</v>
      </c>
      <c r="Y40" s="261">
        <f t="shared" si="0"/>
        <v>1.175</v>
      </c>
      <c r="Z40" s="261">
        <v>1.448</v>
      </c>
      <c r="AA40" s="164">
        <v>0</v>
      </c>
      <c r="AB40" s="163">
        <v>0</v>
      </c>
      <c r="AC40" s="163">
        <f t="shared" si="1"/>
        <v>0</v>
      </c>
      <c r="AD40" s="163">
        <v>3.25</v>
      </c>
      <c r="AE40" s="163">
        <f t="shared" si="2"/>
        <v>7.8096840081701313E-2</v>
      </c>
      <c r="AF40" s="163">
        <v>0</v>
      </c>
      <c r="AG40" s="158">
        <f t="shared" si="3"/>
        <v>0</v>
      </c>
      <c r="AH40" s="163">
        <v>0</v>
      </c>
      <c r="AI40" s="158">
        <f t="shared" si="4"/>
        <v>0</v>
      </c>
      <c r="AJ40" s="41">
        <f t="shared" si="5"/>
        <v>0</v>
      </c>
      <c r="AK40" s="41">
        <f t="shared" si="6"/>
        <v>0</v>
      </c>
      <c r="AL40" s="41">
        <f t="shared" si="7"/>
        <v>3.8642500000000002</v>
      </c>
      <c r="AM40" s="41">
        <f t="shared" si="8"/>
        <v>3.8642500000000002</v>
      </c>
      <c r="AN40" s="41">
        <f t="shared" si="9"/>
        <v>1.175</v>
      </c>
      <c r="AO40" s="41">
        <f t="shared" si="10"/>
        <v>1.175</v>
      </c>
      <c r="AQ40" s="43"/>
      <c r="AR40" s="51">
        <v>1.1890000000000001</v>
      </c>
      <c r="AS40" s="43"/>
      <c r="AT40" s="43"/>
    </row>
    <row r="41" spans="1:46" s="40" customFormat="1" ht="23.25">
      <c r="A41" s="25" t="s">
        <v>62</v>
      </c>
      <c r="B41" s="25">
        <v>417</v>
      </c>
      <c r="C41" s="30">
        <v>3702</v>
      </c>
      <c r="D41" s="22">
        <v>200</v>
      </c>
      <c r="E41" s="25" t="s">
        <v>68</v>
      </c>
      <c r="F41" s="24" t="s">
        <v>137</v>
      </c>
      <c r="G41" s="24" t="s">
        <v>288</v>
      </c>
      <c r="H41" s="51">
        <v>2.367</v>
      </c>
      <c r="I41" s="25">
        <v>2</v>
      </c>
      <c r="J41" s="25" t="s">
        <v>87</v>
      </c>
      <c r="K41" s="26">
        <v>42241</v>
      </c>
      <c r="L41" s="46" t="s">
        <v>131</v>
      </c>
      <c r="M41" s="261">
        <v>1.05</v>
      </c>
      <c r="N41" s="261">
        <v>0.875</v>
      </c>
      <c r="O41" s="261">
        <v>0.3</v>
      </c>
      <c r="P41" s="261">
        <v>0.2</v>
      </c>
      <c r="Q41" s="261">
        <v>3.4390000000000001</v>
      </c>
      <c r="R41" s="261">
        <v>2.4</v>
      </c>
      <c r="S41" s="261">
        <v>2.5000000000000001E-2</v>
      </c>
      <c r="T41" s="261">
        <v>0</v>
      </c>
      <c r="U41" s="261">
        <v>0</v>
      </c>
      <c r="V41" s="261">
        <v>3.5649999999999999</v>
      </c>
      <c r="W41" s="261">
        <v>0</v>
      </c>
      <c r="X41" s="261">
        <v>0</v>
      </c>
      <c r="Y41" s="261">
        <f t="shared" si="0"/>
        <v>2.4250000000000003</v>
      </c>
      <c r="Z41" s="261">
        <v>1.468</v>
      </c>
      <c r="AA41" s="164">
        <v>0</v>
      </c>
      <c r="AB41" s="163">
        <v>0</v>
      </c>
      <c r="AC41" s="163">
        <f t="shared" si="1"/>
        <v>0</v>
      </c>
      <c r="AD41" s="163">
        <v>2.63</v>
      </c>
      <c r="AE41" s="163">
        <f t="shared" si="2"/>
        <v>3.1746031746031744E-2</v>
      </c>
      <c r="AF41" s="163">
        <v>0.6</v>
      </c>
      <c r="AG41" s="158">
        <f t="shared" si="3"/>
        <v>7.2424407025167472E-3</v>
      </c>
      <c r="AH41" s="163">
        <v>0</v>
      </c>
      <c r="AI41" s="158">
        <f t="shared" si="4"/>
        <v>0</v>
      </c>
      <c r="AJ41" s="41">
        <f t="shared" si="5"/>
        <v>0</v>
      </c>
      <c r="AK41" s="41">
        <f t="shared" si="6"/>
        <v>0</v>
      </c>
      <c r="AL41" s="41">
        <f t="shared" si="7"/>
        <v>7.64541</v>
      </c>
      <c r="AM41" s="41">
        <f t="shared" si="8"/>
        <v>7.64541</v>
      </c>
      <c r="AN41" s="41">
        <f t="shared" si="9"/>
        <v>2.4250000000000003</v>
      </c>
      <c r="AO41" s="41">
        <f t="shared" si="10"/>
        <v>2.4249999999999998</v>
      </c>
      <c r="AQ41" s="43"/>
      <c r="AR41" s="51">
        <v>2.367</v>
      </c>
      <c r="AS41" s="43"/>
      <c r="AT41" s="43"/>
    </row>
    <row r="42" spans="1:46" s="40" customFormat="1" ht="23.25">
      <c r="A42" s="25" t="s">
        <v>62</v>
      </c>
      <c r="B42" s="25">
        <v>417</v>
      </c>
      <c r="C42" s="30">
        <v>3901</v>
      </c>
      <c r="D42" s="22">
        <v>700</v>
      </c>
      <c r="E42" s="25" t="s">
        <v>69</v>
      </c>
      <c r="F42" s="24" t="s">
        <v>88</v>
      </c>
      <c r="G42" s="24" t="s">
        <v>289</v>
      </c>
      <c r="H42" s="51">
        <v>2.0499999999999998</v>
      </c>
      <c r="I42" s="25">
        <v>2</v>
      </c>
      <c r="J42" s="25" t="s">
        <v>506</v>
      </c>
      <c r="K42" s="26">
        <v>42240</v>
      </c>
      <c r="L42" s="46" t="s">
        <v>131</v>
      </c>
      <c r="M42" s="261">
        <v>1.4</v>
      </c>
      <c r="N42" s="261">
        <v>1</v>
      </c>
      <c r="O42" s="261">
        <v>0.22500000000000001</v>
      </c>
      <c r="P42" s="261">
        <v>0.27500000000000002</v>
      </c>
      <c r="Q42" s="261">
        <v>2.944</v>
      </c>
      <c r="R42" s="261">
        <v>2.5499999999999998</v>
      </c>
      <c r="S42" s="261">
        <v>0.15</v>
      </c>
      <c r="T42" s="261">
        <v>0.1</v>
      </c>
      <c r="U42" s="261">
        <v>0.1</v>
      </c>
      <c r="V42" s="261">
        <v>5.8529999999999998</v>
      </c>
      <c r="W42" s="261">
        <v>0</v>
      </c>
      <c r="X42" s="261">
        <v>0</v>
      </c>
      <c r="Y42" s="261">
        <f t="shared" si="0"/>
        <v>2.9</v>
      </c>
      <c r="Z42" s="261">
        <v>1.139</v>
      </c>
      <c r="AA42" s="164">
        <v>3.14</v>
      </c>
      <c r="AB42" s="163">
        <v>3.33</v>
      </c>
      <c r="AC42" s="163">
        <f t="shared" si="1"/>
        <v>6.6968641114982588E-2</v>
      </c>
      <c r="AD42" s="163">
        <v>0</v>
      </c>
      <c r="AE42" s="163">
        <f t="shared" si="2"/>
        <v>0</v>
      </c>
      <c r="AF42" s="163">
        <v>46.4</v>
      </c>
      <c r="AG42" s="158">
        <f t="shared" si="3"/>
        <v>0.64668989547038336</v>
      </c>
      <c r="AH42" s="163">
        <v>0</v>
      </c>
      <c r="AI42" s="158">
        <f t="shared" si="4"/>
        <v>0</v>
      </c>
      <c r="AJ42" s="41">
        <f t="shared" si="5"/>
        <v>0</v>
      </c>
      <c r="AK42" s="41">
        <f t="shared" si="6"/>
        <v>1.665</v>
      </c>
      <c r="AL42" s="41">
        <f t="shared" si="7"/>
        <v>104.97024999999999</v>
      </c>
      <c r="AM42" s="41">
        <f t="shared" si="8"/>
        <v>101.55699999999999</v>
      </c>
      <c r="AN42" s="41">
        <f t="shared" si="9"/>
        <v>2.9</v>
      </c>
      <c r="AO42" s="41">
        <f t="shared" si="10"/>
        <v>2.9</v>
      </c>
      <c r="AQ42" s="43"/>
      <c r="AR42" s="51">
        <v>2.0499999999999998</v>
      </c>
      <c r="AS42" s="43"/>
      <c r="AT42" s="43"/>
    </row>
    <row r="43" spans="1:46" s="40" customFormat="1" ht="23.25">
      <c r="A43" s="25" t="s">
        <v>62</v>
      </c>
      <c r="B43" s="25">
        <v>417</v>
      </c>
      <c r="C43" s="30">
        <v>3902</v>
      </c>
      <c r="D43" s="22">
        <v>700</v>
      </c>
      <c r="E43" s="25" t="s">
        <v>69</v>
      </c>
      <c r="F43" s="24" t="s">
        <v>290</v>
      </c>
      <c r="G43" s="24" t="s">
        <v>290</v>
      </c>
      <c r="H43" s="51">
        <v>2.0499999999999998</v>
      </c>
      <c r="I43" s="25">
        <v>2</v>
      </c>
      <c r="J43" s="25" t="s">
        <v>87</v>
      </c>
      <c r="K43" s="26">
        <v>42241</v>
      </c>
      <c r="L43" s="46" t="s">
        <v>131</v>
      </c>
      <c r="M43" s="261">
        <v>1.2250000000000001</v>
      </c>
      <c r="N43" s="261">
        <v>0.85</v>
      </c>
      <c r="O43" s="261">
        <v>0.375</v>
      </c>
      <c r="P43" s="261">
        <v>0.22500000000000001</v>
      </c>
      <c r="Q43" s="261">
        <v>2.9079999999999999</v>
      </c>
      <c r="R43" s="261">
        <v>2.6749999999999998</v>
      </c>
      <c r="S43" s="261">
        <v>0</v>
      </c>
      <c r="T43" s="261">
        <v>0</v>
      </c>
      <c r="U43" s="261">
        <v>0</v>
      </c>
      <c r="V43" s="261">
        <v>4.7130000000000001</v>
      </c>
      <c r="W43" s="261">
        <v>0</v>
      </c>
      <c r="X43" s="261">
        <v>0</v>
      </c>
      <c r="Y43" s="261">
        <f t="shared" si="0"/>
        <v>2.6750000000000003</v>
      </c>
      <c r="Z43" s="261">
        <v>1.1890000000000001</v>
      </c>
      <c r="AA43" s="164">
        <v>0</v>
      </c>
      <c r="AB43" s="163">
        <v>0</v>
      </c>
      <c r="AC43" s="163">
        <f t="shared" si="1"/>
        <v>0</v>
      </c>
      <c r="AD43" s="163">
        <v>9</v>
      </c>
      <c r="AE43" s="163">
        <f t="shared" si="2"/>
        <v>0.12543554006968644</v>
      </c>
      <c r="AF43" s="163">
        <v>0</v>
      </c>
      <c r="AG43" s="158">
        <f t="shared" si="3"/>
        <v>0</v>
      </c>
      <c r="AH43" s="163">
        <v>0</v>
      </c>
      <c r="AI43" s="158">
        <f t="shared" si="4"/>
        <v>0</v>
      </c>
      <c r="AJ43" s="41">
        <f t="shared" si="5"/>
        <v>0</v>
      </c>
      <c r="AK43" s="41">
        <f t="shared" si="6"/>
        <v>0</v>
      </c>
      <c r="AL43" s="41">
        <f t="shared" si="7"/>
        <v>18.45</v>
      </c>
      <c r="AM43" s="41">
        <f t="shared" si="8"/>
        <v>18.45</v>
      </c>
      <c r="AN43" s="41">
        <f t="shared" si="9"/>
        <v>2.6750000000000003</v>
      </c>
      <c r="AO43" s="41">
        <f t="shared" si="10"/>
        <v>2.6749999999999998</v>
      </c>
      <c r="AQ43" s="43"/>
      <c r="AR43" s="51">
        <v>2.0499999999999998</v>
      </c>
      <c r="AS43" s="43"/>
      <c r="AT43" s="43"/>
    </row>
    <row r="44" spans="1:46" ht="23.25">
      <c r="A44" s="28"/>
      <c r="B44" s="28"/>
      <c r="C44" s="28"/>
      <c r="D44" s="28"/>
      <c r="E44" s="280"/>
      <c r="F44" s="316" t="s">
        <v>122</v>
      </c>
      <c r="G44" s="316"/>
      <c r="H44" s="275">
        <v>117.455</v>
      </c>
      <c r="I44" s="274"/>
      <c r="J44" s="274"/>
      <c r="K44" s="274"/>
      <c r="L44" s="288"/>
      <c r="M44" s="283">
        <f t="shared" ref="M44:P44" si="11">SUM(M4:M43)</f>
        <v>58.16655514705883</v>
      </c>
      <c r="N44" s="283">
        <f t="shared" si="11"/>
        <v>30.597904411764706</v>
      </c>
      <c r="O44" s="283">
        <f t="shared" si="11"/>
        <v>15.737597426470591</v>
      </c>
      <c r="P44" s="283">
        <f t="shared" si="11"/>
        <v>14.511943014705885</v>
      </c>
      <c r="Q44" s="283" t="s">
        <v>123</v>
      </c>
      <c r="R44" s="283">
        <f t="shared" ref="R44:U44" si="12">SUM(R4:R43)</f>
        <v>107.65434742647062</v>
      </c>
      <c r="S44" s="283">
        <f t="shared" si="12"/>
        <v>8.7573621323529434</v>
      </c>
      <c r="T44" s="283">
        <f t="shared" si="12"/>
        <v>1.3264724264705878</v>
      </c>
      <c r="U44" s="283">
        <f t="shared" si="12"/>
        <v>1.2758180147058826</v>
      </c>
      <c r="V44" s="283" t="s">
        <v>123</v>
      </c>
      <c r="W44" s="283">
        <f t="shared" ref="W44:X44" si="13">SUM(W4:W43)</f>
        <v>0</v>
      </c>
      <c r="X44" s="283">
        <f t="shared" si="13"/>
        <v>0</v>
      </c>
      <c r="Y44" s="283">
        <v>117.455</v>
      </c>
      <c r="Z44" s="283" t="s">
        <v>123</v>
      </c>
      <c r="AA44" s="279">
        <f>SUM(AA4:AA43)</f>
        <v>1178.5300000000002</v>
      </c>
      <c r="AB44" s="279">
        <f>SUM(AB4:AB43)</f>
        <v>173.98000000000005</v>
      </c>
      <c r="AC44" s="279" t="s">
        <v>123</v>
      </c>
      <c r="AD44" s="279">
        <f>SUM(AD4:AD43)</f>
        <v>150.19</v>
      </c>
      <c r="AE44" s="279" t="s">
        <v>123</v>
      </c>
      <c r="AF44" s="279">
        <f>SUM(AF4:AF43)</f>
        <v>2477.9499999999994</v>
      </c>
      <c r="AG44" s="279" t="s">
        <v>123</v>
      </c>
      <c r="AH44" s="279">
        <f>SUM(AH4:AH43)</f>
        <v>15.360000000000001</v>
      </c>
      <c r="AI44" s="279" t="s">
        <v>123</v>
      </c>
      <c r="AJ44" s="267"/>
      <c r="AK44" s="125"/>
      <c r="AL44" s="41">
        <f>SUM(AL4:AL43)/H44</f>
        <v>422.97914822698056</v>
      </c>
      <c r="AM44" s="32">
        <f>SUM(AM4:AM43)/H44</f>
        <v>412.83282210208159</v>
      </c>
      <c r="AN44" s="32">
        <f>SUM(AN4:AN43)</f>
        <v>119.014</v>
      </c>
      <c r="AO44" s="32">
        <f>SUM(AO4:AO43)</f>
        <v>119.01400000000001</v>
      </c>
      <c r="AR44" s="27">
        <f>SUM(AR4:AR43)</f>
        <v>118.50500000000001</v>
      </c>
    </row>
    <row r="45" spans="1:46" ht="23.25">
      <c r="A45" s="28"/>
      <c r="B45" s="28"/>
      <c r="C45" s="28"/>
      <c r="D45" s="28"/>
      <c r="E45" s="280"/>
      <c r="F45" s="316" t="s">
        <v>124</v>
      </c>
      <c r="G45" s="316"/>
      <c r="H45" s="274"/>
      <c r="I45" s="274"/>
      <c r="J45" s="274"/>
      <c r="K45" s="274"/>
      <c r="L45" s="288"/>
      <c r="M45" s="283" t="s">
        <v>123</v>
      </c>
      <c r="N45" s="283" t="s">
        <v>123</v>
      </c>
      <c r="O45" s="283" t="s">
        <v>123</v>
      </c>
      <c r="P45" s="283" t="s">
        <v>123</v>
      </c>
      <c r="Q45" s="207">
        <v>3.21</v>
      </c>
      <c r="R45" s="283" t="s">
        <v>123</v>
      </c>
      <c r="S45" s="283" t="s">
        <v>123</v>
      </c>
      <c r="T45" s="283" t="s">
        <v>123</v>
      </c>
      <c r="U45" s="283" t="s">
        <v>123</v>
      </c>
      <c r="V45" s="286">
        <v>5.8</v>
      </c>
      <c r="W45" s="283" t="s">
        <v>123</v>
      </c>
      <c r="X45" s="283" t="s">
        <v>123</v>
      </c>
      <c r="Y45" s="283" t="s">
        <v>123</v>
      </c>
      <c r="Z45" s="283">
        <f>SUMPRODUCT(Z4:Z43,H4:H43)/H44</f>
        <v>1.2445345723042875</v>
      </c>
      <c r="AA45" s="279" t="s">
        <v>123</v>
      </c>
      <c r="AB45" s="279" t="s">
        <v>123</v>
      </c>
      <c r="AC45" s="279">
        <f>SUMPRODUCT(AC4:AC43,H4:H43)/H44</f>
        <v>0.30784312533067376</v>
      </c>
      <c r="AD45" s="279" t="s">
        <v>123</v>
      </c>
      <c r="AE45" s="279">
        <f>SUMPRODUCT(AE4:AE43,H4:H43)/H44</f>
        <v>3.6534356622901172E-2</v>
      </c>
      <c r="AF45" s="279" t="s">
        <v>123</v>
      </c>
      <c r="AG45" s="279">
        <f>SUMPRODUCT(AG4:AG43,H4:H43)/H44</f>
        <v>0.60277188224061484</v>
      </c>
      <c r="AH45" s="279" t="s">
        <v>123</v>
      </c>
      <c r="AI45" s="279">
        <f>SUMPRODUCT(AO4:AO43,H4:H43)/H44</f>
        <v>10.161698275935464</v>
      </c>
      <c r="AJ45" s="267"/>
      <c r="AK45" s="125"/>
      <c r="AL45" s="125"/>
      <c r="AN45" s="1">
        <f>((AN44-H44)/H44)*100</f>
        <v>1.3273168447490507</v>
      </c>
      <c r="AO45" s="1">
        <f>((AO44-H44)/H44)*100</f>
        <v>1.3273168447490629</v>
      </c>
    </row>
    <row r="46" spans="1:46">
      <c r="B46" s="40"/>
      <c r="C46" s="40"/>
      <c r="D46" s="40"/>
      <c r="E46" s="267"/>
      <c r="F46" s="267"/>
      <c r="G46" s="267"/>
      <c r="H46" s="267"/>
      <c r="I46" s="267"/>
      <c r="J46" s="267"/>
      <c r="K46" s="267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</row>
    <row r="47" spans="1:46">
      <c r="B47" s="40"/>
      <c r="C47" s="40"/>
      <c r="D47" s="40"/>
      <c r="E47" s="40"/>
    </row>
    <row r="50" spans="1:49" ht="23.25">
      <c r="A50" s="314" t="s">
        <v>500</v>
      </c>
      <c r="B50" s="314"/>
      <c r="C50" s="314"/>
      <c r="D50" s="314"/>
      <c r="E50" s="314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05"/>
      <c r="AE50" s="105"/>
      <c r="AF50" s="105"/>
      <c r="AG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</row>
    <row r="51" spans="1:49" ht="69.75" customHeight="1">
      <c r="A51" s="299" t="s">
        <v>292</v>
      </c>
      <c r="B51" s="299" t="s">
        <v>0</v>
      </c>
      <c r="C51" s="305" t="s">
        <v>1</v>
      </c>
      <c r="D51" s="306" t="s">
        <v>2</v>
      </c>
      <c r="E51" s="299" t="s">
        <v>3</v>
      </c>
      <c r="F51" s="299" t="s">
        <v>512</v>
      </c>
      <c r="G51" s="299" t="s">
        <v>513</v>
      </c>
      <c r="H51" s="309" t="s">
        <v>514</v>
      </c>
      <c r="I51" s="299" t="s">
        <v>4</v>
      </c>
      <c r="J51" s="299" t="s">
        <v>5</v>
      </c>
      <c r="K51" s="313" t="s">
        <v>6</v>
      </c>
      <c r="L51" s="299" t="s">
        <v>7</v>
      </c>
      <c r="M51" s="300" t="s">
        <v>515</v>
      </c>
      <c r="N51" s="300"/>
      <c r="O51" s="300"/>
      <c r="P51" s="300"/>
      <c r="Q51" s="301" t="s">
        <v>516</v>
      </c>
      <c r="R51" s="302" t="s">
        <v>519</v>
      </c>
      <c r="S51" s="303"/>
      <c r="T51" s="304"/>
      <c r="U51" s="301" t="s">
        <v>520</v>
      </c>
      <c r="V51" s="297" t="s">
        <v>293</v>
      </c>
      <c r="W51" s="297" t="s">
        <v>541</v>
      </c>
      <c r="X51" s="297" t="s">
        <v>542</v>
      </c>
      <c r="Y51" s="297" t="s">
        <v>294</v>
      </c>
      <c r="Z51" s="297" t="s">
        <v>295</v>
      </c>
      <c r="AA51" s="297" t="s">
        <v>543</v>
      </c>
      <c r="AB51" s="297" t="s">
        <v>527</v>
      </c>
      <c r="AC51" s="249" t="s">
        <v>319</v>
      </c>
      <c r="AD51" s="122"/>
      <c r="AE51" s="122"/>
      <c r="AF51" s="122"/>
      <c r="AG51" s="105"/>
      <c r="AH51" s="105"/>
      <c r="AI51" s="105"/>
      <c r="AJ51" s="105"/>
      <c r="AK51" s="125"/>
      <c r="AL51" s="12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</row>
    <row r="52" spans="1:49" ht="23.25">
      <c r="A52" s="299"/>
      <c r="B52" s="299"/>
      <c r="C52" s="305"/>
      <c r="D52" s="306"/>
      <c r="E52" s="299"/>
      <c r="F52" s="299"/>
      <c r="G52" s="299"/>
      <c r="H52" s="309"/>
      <c r="I52" s="299"/>
      <c r="J52" s="299"/>
      <c r="K52" s="313"/>
      <c r="L52" s="299"/>
      <c r="M52" s="247" t="s">
        <v>530</v>
      </c>
      <c r="N52" s="248" t="s">
        <v>531</v>
      </c>
      <c r="O52" s="248" t="s">
        <v>532</v>
      </c>
      <c r="P52" s="247" t="s">
        <v>533</v>
      </c>
      <c r="Q52" s="301"/>
      <c r="R52" s="247" t="s">
        <v>538</v>
      </c>
      <c r="S52" s="248" t="s">
        <v>539</v>
      </c>
      <c r="T52" s="247" t="s">
        <v>540</v>
      </c>
      <c r="U52" s="301"/>
      <c r="V52" s="298"/>
      <c r="W52" s="298"/>
      <c r="X52" s="298"/>
      <c r="Y52" s="298"/>
      <c r="Z52" s="298"/>
      <c r="AA52" s="298"/>
      <c r="AB52" s="298"/>
      <c r="AC52" s="250" t="s">
        <v>544</v>
      </c>
      <c r="AD52" s="123"/>
      <c r="AE52" s="123"/>
      <c r="AF52" s="123"/>
      <c r="AG52" s="105"/>
      <c r="AH52" s="105"/>
      <c r="AI52" s="105"/>
      <c r="AJ52" s="105"/>
      <c r="AK52" s="125"/>
      <c r="AL52" s="12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</row>
    <row r="53" spans="1:49" s="141" customFormat="1" ht="23.25">
      <c r="A53" s="142" t="s">
        <v>62</v>
      </c>
      <c r="B53" s="199">
        <v>417</v>
      </c>
      <c r="C53" s="199">
        <v>3</v>
      </c>
      <c r="D53" s="199">
        <v>101</v>
      </c>
      <c r="E53" s="199" t="s">
        <v>383</v>
      </c>
      <c r="F53" s="148" t="s">
        <v>384</v>
      </c>
      <c r="G53" s="148" t="s">
        <v>385</v>
      </c>
      <c r="H53" s="146">
        <v>10.472</v>
      </c>
      <c r="I53" s="149">
        <v>6</v>
      </c>
      <c r="J53" s="199" t="s">
        <v>505</v>
      </c>
      <c r="K53" s="143">
        <v>42238</v>
      </c>
      <c r="L53" s="142" t="s">
        <v>299</v>
      </c>
      <c r="M53" s="154">
        <v>0.875</v>
      </c>
      <c r="N53" s="154">
        <v>2.125</v>
      </c>
      <c r="O53" s="154">
        <v>2.8250000000000002</v>
      </c>
      <c r="P53" s="154">
        <v>4.55</v>
      </c>
      <c r="Q53" s="154">
        <v>5.0787199999999997</v>
      </c>
      <c r="R53" s="154">
        <v>0</v>
      </c>
      <c r="S53" s="154">
        <v>0</v>
      </c>
      <c r="T53" s="154">
        <f t="shared" ref="T53:T84" si="14">SUM(M53:P53)</f>
        <v>10.375</v>
      </c>
      <c r="U53" s="154">
        <v>1.13961</v>
      </c>
      <c r="V53" s="155">
        <v>102</v>
      </c>
      <c r="W53" s="155">
        <v>2</v>
      </c>
      <c r="X53" s="155">
        <v>17</v>
      </c>
      <c r="Y53" s="155">
        <v>22</v>
      </c>
      <c r="Z53" s="155">
        <v>0</v>
      </c>
      <c r="AA53" s="154">
        <v>11.52</v>
      </c>
      <c r="AB53" s="154">
        <v>3.1430754119829749E-2</v>
      </c>
      <c r="AC53" s="155">
        <v>110</v>
      </c>
      <c r="AD53" s="152"/>
      <c r="AE53" s="152"/>
      <c r="AF53" s="152"/>
      <c r="AQ53" s="43">
        <f t="shared" ref="AQ53:AQ84" si="15">SUM(M53:P53)</f>
        <v>10.375</v>
      </c>
      <c r="AR53" s="43">
        <f t="shared" ref="AR53:AR84" si="16">SUM(R53:U53)</f>
        <v>11.514609999999999</v>
      </c>
      <c r="AS53" s="43">
        <f t="shared" ref="AS53:AS84" si="17">SUM(W53:Y53)</f>
        <v>41</v>
      </c>
      <c r="AU53" s="141">
        <f t="shared" ref="AU53:AU84" si="18">H53/AQ53</f>
        <v>1.0093493975903614</v>
      </c>
      <c r="AV53" s="141">
        <f t="shared" ref="AV53:AV84" si="19">H53/AR53</f>
        <v>0.9094532945536149</v>
      </c>
      <c r="AW53" s="141">
        <f t="shared" ref="AW53:AW84" si="20">H53/AS53</f>
        <v>0.25541463414634147</v>
      </c>
    </row>
    <row r="54" spans="1:49" s="141" customFormat="1" ht="23.25">
      <c r="A54" s="142" t="s">
        <v>62</v>
      </c>
      <c r="B54" s="199">
        <v>417</v>
      </c>
      <c r="C54" s="199">
        <v>3</v>
      </c>
      <c r="D54" s="199">
        <v>101</v>
      </c>
      <c r="E54" s="199" t="s">
        <v>383</v>
      </c>
      <c r="F54" s="148" t="s">
        <v>384</v>
      </c>
      <c r="G54" s="148" t="s">
        <v>385</v>
      </c>
      <c r="H54" s="146">
        <v>10.472</v>
      </c>
      <c r="I54" s="149">
        <v>6</v>
      </c>
      <c r="J54" s="199" t="s">
        <v>82</v>
      </c>
      <c r="K54" s="143">
        <v>42238</v>
      </c>
      <c r="L54" s="142" t="s">
        <v>299</v>
      </c>
      <c r="M54" s="154">
        <v>0.875</v>
      </c>
      <c r="N54" s="154">
        <v>2.125</v>
      </c>
      <c r="O54" s="154">
        <v>2.8250000000000002</v>
      </c>
      <c r="P54" s="154">
        <v>4.55</v>
      </c>
      <c r="Q54" s="154">
        <v>5.22614</v>
      </c>
      <c r="R54" s="154">
        <v>0</v>
      </c>
      <c r="S54" s="154">
        <v>0</v>
      </c>
      <c r="T54" s="154">
        <f t="shared" si="14"/>
        <v>10.375</v>
      </c>
      <c r="U54" s="154">
        <v>1.13961</v>
      </c>
      <c r="V54" s="155">
        <v>102</v>
      </c>
      <c r="W54" s="155">
        <v>2</v>
      </c>
      <c r="X54" s="155">
        <v>17</v>
      </c>
      <c r="Y54" s="155">
        <v>22</v>
      </c>
      <c r="Z54" s="155">
        <v>0</v>
      </c>
      <c r="AA54" s="154">
        <v>11.52</v>
      </c>
      <c r="AB54" s="154">
        <v>3.1430754119829749E-2</v>
      </c>
      <c r="AC54" s="155">
        <v>110</v>
      </c>
      <c r="AD54" s="152"/>
      <c r="AE54" s="152"/>
      <c r="AF54" s="152"/>
      <c r="AQ54" s="43">
        <f t="shared" si="15"/>
        <v>10.375</v>
      </c>
      <c r="AR54" s="43">
        <f t="shared" si="16"/>
        <v>11.514609999999999</v>
      </c>
      <c r="AS54" s="43">
        <f t="shared" si="17"/>
        <v>41</v>
      </c>
      <c r="AU54" s="141">
        <f t="shared" si="18"/>
        <v>1.0093493975903614</v>
      </c>
      <c r="AV54" s="141">
        <f t="shared" si="19"/>
        <v>0.9094532945536149</v>
      </c>
      <c r="AW54" s="141">
        <f t="shared" si="20"/>
        <v>0.25541463414634147</v>
      </c>
    </row>
    <row r="55" spans="1:49" s="141" customFormat="1" ht="23.25">
      <c r="A55" s="142" t="s">
        <v>62</v>
      </c>
      <c r="B55" s="199">
        <v>417</v>
      </c>
      <c r="C55" s="199">
        <v>34</v>
      </c>
      <c r="D55" s="199">
        <v>102</v>
      </c>
      <c r="E55" s="199" t="s">
        <v>64</v>
      </c>
      <c r="F55" s="148" t="s">
        <v>386</v>
      </c>
      <c r="G55" s="148" t="s">
        <v>387</v>
      </c>
      <c r="H55" s="146">
        <v>1.7</v>
      </c>
      <c r="I55" s="149">
        <v>4</v>
      </c>
      <c r="J55" s="199" t="s">
        <v>505</v>
      </c>
      <c r="K55" s="143">
        <v>42241</v>
      </c>
      <c r="L55" s="142" t="s">
        <v>299</v>
      </c>
      <c r="M55" s="154">
        <v>0.92500000000000004</v>
      </c>
      <c r="N55" s="154">
        <v>0.45</v>
      </c>
      <c r="O55" s="154">
        <v>0.1</v>
      </c>
      <c r="P55" s="154">
        <v>0.125</v>
      </c>
      <c r="Q55" s="154">
        <v>2.7698399999999999</v>
      </c>
      <c r="R55" s="154">
        <v>0</v>
      </c>
      <c r="S55" s="154">
        <v>0</v>
      </c>
      <c r="T55" s="154">
        <f t="shared" si="14"/>
        <v>1.6</v>
      </c>
      <c r="U55" s="154">
        <v>1.2288399999999999</v>
      </c>
      <c r="V55" s="155">
        <v>0</v>
      </c>
      <c r="W55" s="155">
        <v>0</v>
      </c>
      <c r="X55" s="155">
        <v>0</v>
      </c>
      <c r="Y55" s="155">
        <v>0</v>
      </c>
      <c r="Z55" s="155">
        <v>0</v>
      </c>
      <c r="AA55" s="154">
        <v>0</v>
      </c>
      <c r="AB55" s="154">
        <v>0</v>
      </c>
      <c r="AC55" s="155">
        <v>28</v>
      </c>
      <c r="AD55" s="152"/>
      <c r="AE55" s="152"/>
      <c r="AF55" s="152"/>
      <c r="AQ55" s="43">
        <f t="shared" si="15"/>
        <v>1.6</v>
      </c>
      <c r="AR55" s="43">
        <f t="shared" si="16"/>
        <v>2.82884</v>
      </c>
      <c r="AS55" s="43">
        <f t="shared" si="17"/>
        <v>0</v>
      </c>
      <c r="AU55" s="141">
        <f t="shared" si="18"/>
        <v>1.0625</v>
      </c>
      <c r="AV55" s="141">
        <f t="shared" si="19"/>
        <v>0.60095304082238654</v>
      </c>
      <c r="AW55" s="141" t="e">
        <f t="shared" si="20"/>
        <v>#DIV/0!</v>
      </c>
    </row>
    <row r="56" spans="1:49" s="141" customFormat="1" ht="23.25">
      <c r="A56" s="142" t="s">
        <v>62</v>
      </c>
      <c r="B56" s="199">
        <v>417</v>
      </c>
      <c r="C56" s="199">
        <v>34</v>
      </c>
      <c r="D56" s="199">
        <v>102</v>
      </c>
      <c r="E56" s="199" t="s">
        <v>64</v>
      </c>
      <c r="F56" s="148" t="s">
        <v>388</v>
      </c>
      <c r="G56" s="148" t="s">
        <v>389</v>
      </c>
      <c r="H56" s="146">
        <v>0.6</v>
      </c>
      <c r="I56" s="149">
        <v>4</v>
      </c>
      <c r="J56" s="199" t="s">
        <v>505</v>
      </c>
      <c r="K56" s="143">
        <v>42241</v>
      </c>
      <c r="L56" s="142" t="s">
        <v>299</v>
      </c>
      <c r="M56" s="154">
        <v>0.5</v>
      </c>
      <c r="N56" s="154">
        <v>2.5000000000000001E-2</v>
      </c>
      <c r="O56" s="154">
        <v>0</v>
      </c>
      <c r="P56" s="154">
        <v>2.5000000000000001E-2</v>
      </c>
      <c r="Q56" s="154">
        <v>2.12636</v>
      </c>
      <c r="R56" s="154">
        <v>0</v>
      </c>
      <c r="S56" s="154">
        <v>0</v>
      </c>
      <c r="T56" s="154">
        <f t="shared" si="14"/>
        <v>0.55000000000000004</v>
      </c>
      <c r="U56" s="154">
        <v>1.57395</v>
      </c>
      <c r="V56" s="155">
        <v>0</v>
      </c>
      <c r="W56" s="155">
        <v>0</v>
      </c>
      <c r="X56" s="155">
        <v>0</v>
      </c>
      <c r="Y56" s="155">
        <v>0</v>
      </c>
      <c r="Z56" s="155">
        <v>0</v>
      </c>
      <c r="AA56" s="154">
        <v>0</v>
      </c>
      <c r="AB56" s="154">
        <v>0</v>
      </c>
      <c r="AC56" s="155">
        <v>15</v>
      </c>
      <c r="AD56" s="152"/>
      <c r="AE56" s="152"/>
      <c r="AF56" s="152"/>
      <c r="AQ56" s="43">
        <f t="shared" si="15"/>
        <v>0.55000000000000004</v>
      </c>
      <c r="AR56" s="43">
        <f t="shared" si="16"/>
        <v>2.1239499999999998</v>
      </c>
      <c r="AS56" s="43">
        <f t="shared" si="17"/>
        <v>0</v>
      </c>
      <c r="AU56" s="141">
        <f t="shared" si="18"/>
        <v>1.0909090909090908</v>
      </c>
      <c r="AV56" s="141">
        <f t="shared" si="19"/>
        <v>0.2824925257185904</v>
      </c>
      <c r="AW56" s="141" t="e">
        <f t="shared" si="20"/>
        <v>#DIV/0!</v>
      </c>
    </row>
    <row r="57" spans="1:49" s="141" customFormat="1" ht="23.25">
      <c r="A57" s="142" t="s">
        <v>62</v>
      </c>
      <c r="B57" s="199">
        <v>417</v>
      </c>
      <c r="C57" s="199">
        <v>34</v>
      </c>
      <c r="D57" s="199">
        <v>102</v>
      </c>
      <c r="E57" s="199" t="s">
        <v>64</v>
      </c>
      <c r="F57" s="148" t="s">
        <v>389</v>
      </c>
      <c r="G57" s="148" t="s">
        <v>388</v>
      </c>
      <c r="H57" s="146">
        <v>0.6</v>
      </c>
      <c r="I57" s="149">
        <v>4</v>
      </c>
      <c r="J57" s="199" t="s">
        <v>82</v>
      </c>
      <c r="K57" s="143">
        <v>42241</v>
      </c>
      <c r="L57" s="142" t="s">
        <v>299</v>
      </c>
      <c r="M57" s="154">
        <v>0.32500000000000001</v>
      </c>
      <c r="N57" s="154">
        <v>0.15</v>
      </c>
      <c r="O57" s="154">
        <v>0.1</v>
      </c>
      <c r="P57" s="154">
        <v>0.05</v>
      </c>
      <c r="Q57" s="154">
        <v>2.8119999999999998</v>
      </c>
      <c r="R57" s="154">
        <v>0</v>
      </c>
      <c r="S57" s="154">
        <v>0</v>
      </c>
      <c r="T57" s="154">
        <f t="shared" si="14"/>
        <v>0.625</v>
      </c>
      <c r="U57" s="154">
        <v>1.2505200000000001</v>
      </c>
      <c r="V57" s="155">
        <v>0</v>
      </c>
      <c r="W57" s="155">
        <v>0</v>
      </c>
      <c r="X57" s="155">
        <v>0</v>
      </c>
      <c r="Y57" s="155">
        <v>0</v>
      </c>
      <c r="Z57" s="155">
        <v>0</v>
      </c>
      <c r="AA57" s="154">
        <v>0</v>
      </c>
      <c r="AB57" s="154">
        <v>0</v>
      </c>
      <c r="AC57" s="155">
        <v>0</v>
      </c>
      <c r="AD57" s="152"/>
      <c r="AE57" s="152"/>
      <c r="AF57" s="152"/>
      <c r="AQ57" s="43">
        <f t="shared" si="15"/>
        <v>0.625</v>
      </c>
      <c r="AR57" s="43">
        <f t="shared" si="16"/>
        <v>1.8755200000000001</v>
      </c>
      <c r="AS57" s="43">
        <f t="shared" si="17"/>
        <v>0</v>
      </c>
      <c r="AU57" s="141">
        <f t="shared" si="18"/>
        <v>0.96</v>
      </c>
      <c r="AV57" s="141">
        <f t="shared" si="19"/>
        <v>0.31991127793891827</v>
      </c>
      <c r="AW57" s="141" t="e">
        <f t="shared" si="20"/>
        <v>#DIV/0!</v>
      </c>
    </row>
    <row r="58" spans="1:49" s="141" customFormat="1" ht="23.25">
      <c r="A58" s="142" t="s">
        <v>62</v>
      </c>
      <c r="B58" s="199">
        <v>417</v>
      </c>
      <c r="C58" s="199">
        <v>303</v>
      </c>
      <c r="D58" s="199">
        <v>100</v>
      </c>
      <c r="E58" s="199" t="s">
        <v>65</v>
      </c>
      <c r="F58" s="148" t="s">
        <v>390</v>
      </c>
      <c r="G58" s="148" t="s">
        <v>391</v>
      </c>
      <c r="H58" s="146">
        <v>5.452</v>
      </c>
      <c r="I58" s="149">
        <v>8</v>
      </c>
      <c r="J58" s="199" t="s">
        <v>505</v>
      </c>
      <c r="K58" s="143">
        <v>42241</v>
      </c>
      <c r="L58" s="142" t="s">
        <v>299</v>
      </c>
      <c r="M58" s="154">
        <v>0.375</v>
      </c>
      <c r="N58" s="154">
        <v>2.6</v>
      </c>
      <c r="O58" s="154">
        <v>1.675</v>
      </c>
      <c r="P58" s="154">
        <v>0.82499999999999996</v>
      </c>
      <c r="Q58" s="154">
        <v>3.87954</v>
      </c>
      <c r="R58" s="154">
        <v>0</v>
      </c>
      <c r="S58" s="154">
        <v>0</v>
      </c>
      <c r="T58" s="154">
        <f t="shared" si="14"/>
        <v>5.4750000000000005</v>
      </c>
      <c r="U58" s="154">
        <v>1.04976</v>
      </c>
      <c r="V58" s="155">
        <v>136</v>
      </c>
      <c r="W58" s="155">
        <v>32</v>
      </c>
      <c r="X58" s="155">
        <v>20</v>
      </c>
      <c r="Y58" s="155">
        <v>5</v>
      </c>
      <c r="Z58" s="155">
        <v>0</v>
      </c>
      <c r="AA58" s="154">
        <v>2608.9299999999998</v>
      </c>
      <c r="AB58" s="154">
        <v>13.672204171470495</v>
      </c>
      <c r="AC58" s="155">
        <v>76</v>
      </c>
      <c r="AD58" s="152"/>
      <c r="AE58" s="152"/>
      <c r="AF58" s="152"/>
      <c r="AQ58" s="43">
        <f t="shared" si="15"/>
        <v>5.4750000000000005</v>
      </c>
      <c r="AR58" s="43">
        <f t="shared" si="16"/>
        <v>6.5247600000000006</v>
      </c>
      <c r="AS58" s="43">
        <f t="shared" si="17"/>
        <v>57</v>
      </c>
      <c r="AU58" s="141">
        <f t="shared" si="18"/>
        <v>0.99579908675799078</v>
      </c>
      <c r="AV58" s="141">
        <f t="shared" si="19"/>
        <v>0.83558628976391458</v>
      </c>
      <c r="AW58" s="141">
        <f t="shared" si="20"/>
        <v>9.5649122807017539E-2</v>
      </c>
    </row>
    <row r="59" spans="1:49" s="141" customFormat="1" ht="23.25">
      <c r="A59" s="142" t="s">
        <v>62</v>
      </c>
      <c r="B59" s="199">
        <v>417</v>
      </c>
      <c r="C59" s="199">
        <v>303</v>
      </c>
      <c r="D59" s="199">
        <v>100</v>
      </c>
      <c r="E59" s="199" t="s">
        <v>65</v>
      </c>
      <c r="F59" s="148" t="s">
        <v>391</v>
      </c>
      <c r="G59" s="148" t="s">
        <v>127</v>
      </c>
      <c r="H59" s="146">
        <v>1.4350000000000001</v>
      </c>
      <c r="I59" s="149">
        <v>8</v>
      </c>
      <c r="J59" s="199" t="s">
        <v>505</v>
      </c>
      <c r="K59" s="143">
        <v>42241</v>
      </c>
      <c r="L59" s="142" t="s">
        <v>299</v>
      </c>
      <c r="M59" s="154">
        <v>0.05</v>
      </c>
      <c r="N59" s="154">
        <v>0.22500000000000001</v>
      </c>
      <c r="O59" s="154">
        <v>0.625</v>
      </c>
      <c r="P59" s="154">
        <v>0.5</v>
      </c>
      <c r="Q59" s="154">
        <v>4.5333899999999998</v>
      </c>
      <c r="R59" s="154">
        <v>0</v>
      </c>
      <c r="S59" s="154">
        <v>0</v>
      </c>
      <c r="T59" s="154">
        <f t="shared" si="14"/>
        <v>1.4</v>
      </c>
      <c r="U59" s="154">
        <v>1.05559</v>
      </c>
      <c r="V59" s="155">
        <v>10</v>
      </c>
      <c r="W59" s="155">
        <v>0</v>
      </c>
      <c r="X59" s="155">
        <v>1</v>
      </c>
      <c r="Y59" s="155">
        <v>0</v>
      </c>
      <c r="Z59" s="155">
        <v>0</v>
      </c>
      <c r="AA59" s="154">
        <v>862.97</v>
      </c>
      <c r="AB59" s="154">
        <v>17.182080637132902</v>
      </c>
      <c r="AC59" s="155">
        <v>23</v>
      </c>
      <c r="AD59" s="152"/>
      <c r="AE59" s="152"/>
      <c r="AF59" s="152"/>
      <c r="AQ59" s="43">
        <f t="shared" si="15"/>
        <v>1.4</v>
      </c>
      <c r="AR59" s="43">
        <f t="shared" si="16"/>
        <v>2.4555899999999999</v>
      </c>
      <c r="AS59" s="43">
        <f t="shared" si="17"/>
        <v>1</v>
      </c>
      <c r="AU59" s="141">
        <f t="shared" si="18"/>
        <v>1.0250000000000001</v>
      </c>
      <c r="AV59" s="141">
        <f t="shared" si="19"/>
        <v>0.58438094307274424</v>
      </c>
      <c r="AW59" s="141">
        <f t="shared" si="20"/>
        <v>1.4350000000000001</v>
      </c>
    </row>
    <row r="60" spans="1:49" s="141" customFormat="1" ht="23.25">
      <c r="A60" s="142" t="s">
        <v>62</v>
      </c>
      <c r="B60" s="199">
        <v>417</v>
      </c>
      <c r="C60" s="199">
        <v>303</v>
      </c>
      <c r="D60" s="199">
        <v>100</v>
      </c>
      <c r="E60" s="199" t="s">
        <v>65</v>
      </c>
      <c r="F60" s="148" t="s">
        <v>391</v>
      </c>
      <c r="G60" s="148" t="s">
        <v>390</v>
      </c>
      <c r="H60" s="146">
        <v>5.452</v>
      </c>
      <c r="I60" s="149">
        <v>8</v>
      </c>
      <c r="J60" s="199" t="s">
        <v>82</v>
      </c>
      <c r="K60" s="143">
        <v>42241</v>
      </c>
      <c r="L60" s="142" t="s">
        <v>299</v>
      </c>
      <c r="M60" s="154">
        <v>0.375</v>
      </c>
      <c r="N60" s="154">
        <v>1.9750000000000001</v>
      </c>
      <c r="O60" s="154">
        <v>1.825</v>
      </c>
      <c r="P60" s="154">
        <v>1.2749999999999999</v>
      </c>
      <c r="Q60" s="154">
        <v>4.28972</v>
      </c>
      <c r="R60" s="154">
        <v>0</v>
      </c>
      <c r="S60" s="154">
        <v>0</v>
      </c>
      <c r="T60" s="154">
        <f t="shared" si="14"/>
        <v>5.4499999999999993</v>
      </c>
      <c r="U60" s="154">
        <v>1.1075600000000001</v>
      </c>
      <c r="V60" s="155">
        <v>24</v>
      </c>
      <c r="W60" s="155">
        <v>10</v>
      </c>
      <c r="X60" s="155">
        <v>3</v>
      </c>
      <c r="Y60" s="155">
        <v>1</v>
      </c>
      <c r="Z60" s="155">
        <v>0</v>
      </c>
      <c r="AA60" s="154">
        <v>450.4</v>
      </c>
      <c r="AB60" s="154">
        <v>2.3603395870453832</v>
      </c>
      <c r="AC60" s="155">
        <v>0</v>
      </c>
      <c r="AD60" s="152"/>
      <c r="AE60" s="152"/>
      <c r="AF60" s="152"/>
      <c r="AQ60" s="43">
        <f t="shared" si="15"/>
        <v>5.4499999999999993</v>
      </c>
      <c r="AR60" s="43">
        <f t="shared" si="16"/>
        <v>6.5575599999999996</v>
      </c>
      <c r="AS60" s="43">
        <f t="shared" si="17"/>
        <v>14</v>
      </c>
      <c r="AU60" s="141">
        <f t="shared" si="18"/>
        <v>1.0003669724770643</v>
      </c>
      <c r="AV60" s="141">
        <f t="shared" si="19"/>
        <v>0.83140680375017539</v>
      </c>
      <c r="AW60" s="141">
        <f t="shared" si="20"/>
        <v>0.3894285714285714</v>
      </c>
    </row>
    <row r="61" spans="1:49" s="141" customFormat="1" ht="23.25">
      <c r="A61" s="142" t="s">
        <v>62</v>
      </c>
      <c r="B61" s="199">
        <v>417</v>
      </c>
      <c r="C61" s="199">
        <v>303</v>
      </c>
      <c r="D61" s="199">
        <v>100</v>
      </c>
      <c r="E61" s="199" t="s">
        <v>65</v>
      </c>
      <c r="F61" s="148" t="s">
        <v>127</v>
      </c>
      <c r="G61" s="148" t="s">
        <v>391</v>
      </c>
      <c r="H61" s="146">
        <v>1.4350000000000001</v>
      </c>
      <c r="I61" s="149">
        <v>8</v>
      </c>
      <c r="J61" s="199" t="s">
        <v>82</v>
      </c>
      <c r="K61" s="143">
        <v>42241</v>
      </c>
      <c r="L61" s="142" t="s">
        <v>299</v>
      </c>
      <c r="M61" s="154">
        <v>0</v>
      </c>
      <c r="N61" s="154">
        <v>2.5000000000000001E-2</v>
      </c>
      <c r="O61" s="154">
        <v>0.6</v>
      </c>
      <c r="P61" s="154">
        <v>0.75</v>
      </c>
      <c r="Q61" s="154">
        <v>5.2349100000000002</v>
      </c>
      <c r="R61" s="154">
        <v>0</v>
      </c>
      <c r="S61" s="154">
        <v>0</v>
      </c>
      <c r="T61" s="154">
        <f t="shared" si="14"/>
        <v>1.375</v>
      </c>
      <c r="U61" s="154">
        <v>1.0537300000000001</v>
      </c>
      <c r="V61" s="155">
        <v>0</v>
      </c>
      <c r="W61" s="155">
        <v>0</v>
      </c>
      <c r="X61" s="155">
        <v>1</v>
      </c>
      <c r="Y61" s="155">
        <v>0</v>
      </c>
      <c r="Z61" s="155">
        <v>0</v>
      </c>
      <c r="AA61" s="154">
        <v>4.3</v>
      </c>
      <c r="AB61" s="154">
        <v>8.5614733698357384E-2</v>
      </c>
      <c r="AC61" s="155">
        <v>0</v>
      </c>
      <c r="AD61" s="152"/>
      <c r="AE61" s="152"/>
      <c r="AF61" s="152"/>
      <c r="AQ61" s="43">
        <f t="shared" si="15"/>
        <v>1.375</v>
      </c>
      <c r="AR61" s="43">
        <f t="shared" si="16"/>
        <v>2.4287299999999998</v>
      </c>
      <c r="AS61" s="43">
        <f t="shared" si="17"/>
        <v>1</v>
      </c>
      <c r="AU61" s="141">
        <f t="shared" si="18"/>
        <v>1.0436363636363637</v>
      </c>
      <c r="AV61" s="141">
        <f t="shared" si="19"/>
        <v>0.59084377431826518</v>
      </c>
      <c r="AW61" s="141">
        <f t="shared" si="20"/>
        <v>1.4350000000000001</v>
      </c>
    </row>
    <row r="62" spans="1:49" s="141" customFormat="1" ht="23.25">
      <c r="A62" s="142" t="s">
        <v>62</v>
      </c>
      <c r="B62" s="199">
        <v>417</v>
      </c>
      <c r="C62" s="199">
        <v>303</v>
      </c>
      <c r="D62" s="199">
        <v>100</v>
      </c>
      <c r="E62" s="199" t="s">
        <v>65</v>
      </c>
      <c r="F62" s="148" t="s">
        <v>128</v>
      </c>
      <c r="G62" s="148" t="s">
        <v>392</v>
      </c>
      <c r="H62" s="146">
        <v>6.6230000000000002</v>
      </c>
      <c r="I62" s="149">
        <v>8</v>
      </c>
      <c r="J62" s="199" t="s">
        <v>505</v>
      </c>
      <c r="K62" s="143">
        <v>42241</v>
      </c>
      <c r="L62" s="142" t="s">
        <v>299</v>
      </c>
      <c r="M62" s="154">
        <v>0.47499999999999998</v>
      </c>
      <c r="N62" s="154">
        <v>3.85</v>
      </c>
      <c r="O62" s="154">
        <v>1.925</v>
      </c>
      <c r="P62" s="154">
        <v>0.47499999999999998</v>
      </c>
      <c r="Q62" s="154">
        <v>3.5186999999999999</v>
      </c>
      <c r="R62" s="154">
        <v>0</v>
      </c>
      <c r="S62" s="154">
        <v>0</v>
      </c>
      <c r="T62" s="154">
        <f t="shared" si="14"/>
        <v>6.7249999999999996</v>
      </c>
      <c r="U62" s="154">
        <v>0.98869899999999999</v>
      </c>
      <c r="V62" s="155">
        <v>253</v>
      </c>
      <c r="W62" s="155">
        <v>72</v>
      </c>
      <c r="X62" s="155">
        <v>6</v>
      </c>
      <c r="Y62" s="155">
        <v>4</v>
      </c>
      <c r="Z62" s="155">
        <v>0</v>
      </c>
      <c r="AA62" s="154">
        <v>2034.39</v>
      </c>
      <c r="AB62" s="154">
        <v>8.7762990444554685</v>
      </c>
      <c r="AC62" s="155">
        <v>67</v>
      </c>
      <c r="AD62" s="152"/>
      <c r="AE62" s="152"/>
      <c r="AF62" s="152"/>
      <c r="AQ62" s="43">
        <f t="shared" si="15"/>
        <v>6.7249999999999996</v>
      </c>
      <c r="AR62" s="43">
        <f t="shared" si="16"/>
        <v>7.7136990000000001</v>
      </c>
      <c r="AS62" s="43">
        <f t="shared" si="17"/>
        <v>82</v>
      </c>
      <c r="AU62" s="141">
        <f t="shared" si="18"/>
        <v>0.98483271375464687</v>
      </c>
      <c r="AV62" s="141">
        <f t="shared" si="19"/>
        <v>0.85860233851489409</v>
      </c>
      <c r="AW62" s="141">
        <f t="shared" si="20"/>
        <v>8.0768292682926832E-2</v>
      </c>
    </row>
    <row r="63" spans="1:49" s="141" customFormat="1" ht="23.25">
      <c r="A63" s="142" t="s">
        <v>62</v>
      </c>
      <c r="B63" s="199">
        <v>417</v>
      </c>
      <c r="C63" s="199">
        <v>303</v>
      </c>
      <c r="D63" s="199">
        <v>100</v>
      </c>
      <c r="E63" s="199" t="s">
        <v>65</v>
      </c>
      <c r="F63" s="148" t="s">
        <v>392</v>
      </c>
      <c r="G63" s="148" t="s">
        <v>393</v>
      </c>
      <c r="H63" s="146">
        <v>8.8999999999999996E-2</v>
      </c>
      <c r="I63" s="149">
        <v>8</v>
      </c>
      <c r="J63" s="199" t="s">
        <v>505</v>
      </c>
      <c r="K63" s="143">
        <v>42241</v>
      </c>
      <c r="L63" s="142" t="s">
        <v>299</v>
      </c>
      <c r="M63" s="154">
        <v>2.5000000000000001E-2</v>
      </c>
      <c r="N63" s="154">
        <v>2.5000000000000001E-2</v>
      </c>
      <c r="O63" s="154">
        <v>2.5000000000000001E-2</v>
      </c>
      <c r="P63" s="154">
        <v>2.5000000000000001E-2</v>
      </c>
      <c r="Q63" s="154">
        <v>3.6749999999999998</v>
      </c>
      <c r="R63" s="154">
        <v>0</v>
      </c>
      <c r="S63" s="154">
        <v>0</v>
      </c>
      <c r="T63" s="154">
        <f t="shared" si="14"/>
        <v>0.1</v>
      </c>
      <c r="U63" s="154">
        <v>0.45774999999999999</v>
      </c>
      <c r="V63" s="155">
        <v>0</v>
      </c>
      <c r="W63" s="155">
        <v>0</v>
      </c>
      <c r="X63" s="155">
        <v>0</v>
      </c>
      <c r="Y63" s="155">
        <v>0</v>
      </c>
      <c r="Z63" s="155">
        <v>0</v>
      </c>
      <c r="AA63" s="154">
        <v>0</v>
      </c>
      <c r="AB63" s="154">
        <v>0</v>
      </c>
      <c r="AC63" s="155">
        <v>0</v>
      </c>
      <c r="AD63" s="152"/>
      <c r="AE63" s="152"/>
      <c r="AF63" s="152"/>
      <c r="AQ63" s="43">
        <f t="shared" si="15"/>
        <v>0.1</v>
      </c>
      <c r="AR63" s="43">
        <f t="shared" si="16"/>
        <v>0.55774999999999997</v>
      </c>
      <c r="AS63" s="43">
        <f t="shared" si="17"/>
        <v>0</v>
      </c>
      <c r="AU63" s="141">
        <f t="shared" si="18"/>
        <v>0.8899999999999999</v>
      </c>
      <c r="AV63" s="141">
        <f t="shared" si="19"/>
        <v>0.15956969968623935</v>
      </c>
      <c r="AW63" s="141" t="e">
        <f t="shared" si="20"/>
        <v>#DIV/0!</v>
      </c>
    </row>
    <row r="64" spans="1:49" s="141" customFormat="1" ht="23.25">
      <c r="A64" s="142" t="s">
        <v>62</v>
      </c>
      <c r="B64" s="199">
        <v>417</v>
      </c>
      <c r="C64" s="199">
        <v>303</v>
      </c>
      <c r="D64" s="199">
        <v>100</v>
      </c>
      <c r="E64" s="199" t="s">
        <v>65</v>
      </c>
      <c r="F64" s="148" t="s">
        <v>392</v>
      </c>
      <c r="G64" s="148" t="s">
        <v>128</v>
      </c>
      <c r="H64" s="146">
        <v>6.6230000000000002</v>
      </c>
      <c r="I64" s="149">
        <v>8</v>
      </c>
      <c r="J64" s="199" t="s">
        <v>82</v>
      </c>
      <c r="K64" s="143">
        <v>42241</v>
      </c>
      <c r="L64" s="142" t="s">
        <v>299</v>
      </c>
      <c r="M64" s="154">
        <v>0.45</v>
      </c>
      <c r="N64" s="154">
        <v>3.0249999999999999</v>
      </c>
      <c r="O64" s="154">
        <v>1.9</v>
      </c>
      <c r="P64" s="154">
        <v>0.97499999999999998</v>
      </c>
      <c r="Q64" s="154">
        <v>3.8623599999999998</v>
      </c>
      <c r="R64" s="154">
        <v>0</v>
      </c>
      <c r="S64" s="154">
        <v>0</v>
      </c>
      <c r="T64" s="154">
        <f t="shared" si="14"/>
        <v>6.35</v>
      </c>
      <c r="U64" s="154">
        <v>1.03606</v>
      </c>
      <c r="V64" s="155">
        <v>74</v>
      </c>
      <c r="W64" s="155">
        <v>27</v>
      </c>
      <c r="X64" s="155">
        <v>3</v>
      </c>
      <c r="Y64" s="155">
        <v>2</v>
      </c>
      <c r="Z64" s="155">
        <v>0</v>
      </c>
      <c r="AA64" s="154">
        <v>291.16000000000003</v>
      </c>
      <c r="AB64" s="154">
        <v>1.2560557365026637</v>
      </c>
      <c r="AC64" s="155">
        <v>0</v>
      </c>
      <c r="AD64" s="152"/>
      <c r="AE64" s="152"/>
      <c r="AF64" s="152"/>
      <c r="AQ64" s="43">
        <f t="shared" si="15"/>
        <v>6.35</v>
      </c>
      <c r="AR64" s="43">
        <f t="shared" si="16"/>
        <v>7.3860599999999996</v>
      </c>
      <c r="AS64" s="43">
        <f t="shared" si="17"/>
        <v>32</v>
      </c>
      <c r="AU64" s="141">
        <f t="shared" si="18"/>
        <v>1.0429921259842521</v>
      </c>
      <c r="AV64" s="141">
        <f t="shared" si="19"/>
        <v>0.89668916851474267</v>
      </c>
      <c r="AW64" s="141">
        <f t="shared" si="20"/>
        <v>0.20696875000000001</v>
      </c>
    </row>
    <row r="65" spans="1:49" s="141" customFormat="1" ht="23.25">
      <c r="A65" s="142" t="s">
        <v>62</v>
      </c>
      <c r="B65" s="199">
        <v>417</v>
      </c>
      <c r="C65" s="199">
        <v>303</v>
      </c>
      <c r="D65" s="199">
        <v>100</v>
      </c>
      <c r="E65" s="199" t="s">
        <v>65</v>
      </c>
      <c r="F65" s="148" t="s">
        <v>393</v>
      </c>
      <c r="G65" s="148" t="s">
        <v>392</v>
      </c>
      <c r="H65" s="146">
        <v>8.8999999999999996E-2</v>
      </c>
      <c r="I65" s="149">
        <v>8</v>
      </c>
      <c r="J65" s="199" t="s">
        <v>82</v>
      </c>
      <c r="K65" s="143">
        <v>42241</v>
      </c>
      <c r="L65" s="142" t="s">
        <v>299</v>
      </c>
      <c r="M65" s="154">
        <v>0</v>
      </c>
      <c r="N65" s="154">
        <v>0.22500000000000001</v>
      </c>
      <c r="O65" s="154">
        <v>0.17499999999999999</v>
      </c>
      <c r="P65" s="154">
        <v>0.05</v>
      </c>
      <c r="Q65" s="154">
        <v>4.1100000000000003</v>
      </c>
      <c r="R65" s="154">
        <v>0</v>
      </c>
      <c r="S65" s="154">
        <v>0</v>
      </c>
      <c r="T65" s="154">
        <f t="shared" si="14"/>
        <v>0.45</v>
      </c>
      <c r="U65" s="154">
        <v>1.0031099999999999</v>
      </c>
      <c r="V65" s="155">
        <v>3</v>
      </c>
      <c r="W65" s="155">
        <v>0</v>
      </c>
      <c r="X65" s="155">
        <v>0</v>
      </c>
      <c r="Y65" s="155">
        <v>0</v>
      </c>
      <c r="Z65" s="155">
        <v>0</v>
      </c>
      <c r="AA65" s="154">
        <v>54.09</v>
      </c>
      <c r="AB65" s="154">
        <v>17.364365971107546</v>
      </c>
      <c r="AC65" s="155">
        <v>0</v>
      </c>
      <c r="AD65" s="152"/>
      <c r="AE65" s="152"/>
      <c r="AF65" s="152"/>
      <c r="AQ65" s="43">
        <f t="shared" si="15"/>
        <v>0.45</v>
      </c>
      <c r="AR65" s="43">
        <f t="shared" si="16"/>
        <v>1.4531099999999999</v>
      </c>
      <c r="AS65" s="43">
        <f t="shared" si="17"/>
        <v>0</v>
      </c>
      <c r="AU65" s="141">
        <f t="shared" si="18"/>
        <v>0.19777777777777777</v>
      </c>
      <c r="AV65" s="141">
        <f t="shared" si="19"/>
        <v>6.124794406479895E-2</v>
      </c>
      <c r="AW65" s="141" t="e">
        <f t="shared" si="20"/>
        <v>#DIV/0!</v>
      </c>
    </row>
    <row r="66" spans="1:49" s="141" customFormat="1" ht="23.25">
      <c r="A66" s="142" t="s">
        <v>62</v>
      </c>
      <c r="B66" s="199">
        <v>417</v>
      </c>
      <c r="C66" s="199">
        <v>3102</v>
      </c>
      <c r="D66" s="199">
        <v>100</v>
      </c>
      <c r="E66" s="199" t="s">
        <v>394</v>
      </c>
      <c r="F66" s="148" t="s">
        <v>83</v>
      </c>
      <c r="G66" s="148" t="s">
        <v>395</v>
      </c>
      <c r="H66" s="146">
        <v>7.0000000000000007E-2</v>
      </c>
      <c r="I66" s="149">
        <v>6</v>
      </c>
      <c r="J66" s="199" t="s">
        <v>505</v>
      </c>
      <c r="K66" s="143">
        <v>42246</v>
      </c>
      <c r="L66" s="142" t="s">
        <v>299</v>
      </c>
      <c r="M66" s="154">
        <v>0</v>
      </c>
      <c r="N66" s="154">
        <v>0</v>
      </c>
      <c r="O66" s="154">
        <v>0</v>
      </c>
      <c r="P66" s="154">
        <v>0.1</v>
      </c>
      <c r="Q66" s="154">
        <v>8.6050000000000004</v>
      </c>
      <c r="R66" s="154">
        <v>0</v>
      </c>
      <c r="S66" s="154">
        <v>0</v>
      </c>
      <c r="T66" s="154">
        <f t="shared" si="14"/>
        <v>0.1</v>
      </c>
      <c r="U66" s="154">
        <v>1.60175</v>
      </c>
      <c r="V66" s="155">
        <v>0</v>
      </c>
      <c r="W66" s="155">
        <v>0</v>
      </c>
      <c r="X66" s="155">
        <v>0</v>
      </c>
      <c r="Y66" s="155">
        <v>0</v>
      </c>
      <c r="Z66" s="155">
        <v>0</v>
      </c>
      <c r="AA66" s="154">
        <v>0</v>
      </c>
      <c r="AB66" s="154">
        <v>0</v>
      </c>
      <c r="AC66" s="155">
        <v>0</v>
      </c>
      <c r="AD66" s="152"/>
      <c r="AE66" s="152"/>
      <c r="AF66" s="152"/>
      <c r="AQ66" s="43">
        <f t="shared" si="15"/>
        <v>0.1</v>
      </c>
      <c r="AR66" s="43">
        <f t="shared" si="16"/>
        <v>1.7017500000000001</v>
      </c>
      <c r="AS66" s="43">
        <f t="shared" si="17"/>
        <v>0</v>
      </c>
      <c r="AU66" s="141">
        <f t="shared" si="18"/>
        <v>0.70000000000000007</v>
      </c>
      <c r="AV66" s="141">
        <f t="shared" si="19"/>
        <v>4.1134126634346999E-2</v>
      </c>
      <c r="AW66" s="141" t="e">
        <f t="shared" si="20"/>
        <v>#DIV/0!</v>
      </c>
    </row>
    <row r="67" spans="1:49" s="141" customFormat="1" ht="23.25">
      <c r="A67" s="142" t="s">
        <v>62</v>
      </c>
      <c r="B67" s="199">
        <v>417</v>
      </c>
      <c r="C67" s="199">
        <v>3102</v>
      </c>
      <c r="D67" s="199">
        <v>100</v>
      </c>
      <c r="E67" s="199" t="s">
        <v>394</v>
      </c>
      <c r="F67" s="148" t="s">
        <v>395</v>
      </c>
      <c r="G67" s="148" t="s">
        <v>83</v>
      </c>
      <c r="H67" s="146">
        <v>7.0000000000000007E-2</v>
      </c>
      <c r="I67" s="149">
        <v>6</v>
      </c>
      <c r="J67" s="199" t="s">
        <v>82</v>
      </c>
      <c r="K67" s="143">
        <v>42246</v>
      </c>
      <c r="L67" s="142" t="s">
        <v>299</v>
      </c>
      <c r="M67" s="154">
        <v>0</v>
      </c>
      <c r="N67" s="154">
        <v>0</v>
      </c>
      <c r="O67" s="154">
        <v>0</v>
      </c>
      <c r="P67" s="154">
        <v>0.1</v>
      </c>
      <c r="Q67" s="154">
        <v>19.552499999999998</v>
      </c>
      <c r="R67" s="154">
        <v>0</v>
      </c>
      <c r="S67" s="154">
        <v>0</v>
      </c>
      <c r="T67" s="154">
        <f t="shared" si="14"/>
        <v>0.1</v>
      </c>
      <c r="U67" s="154">
        <v>1.23925</v>
      </c>
      <c r="V67" s="155">
        <v>0</v>
      </c>
      <c r="W67" s="155">
        <v>0</v>
      </c>
      <c r="X67" s="155">
        <v>0</v>
      </c>
      <c r="Y67" s="155">
        <v>0</v>
      </c>
      <c r="Z67" s="155">
        <v>0</v>
      </c>
      <c r="AA67" s="154">
        <v>0</v>
      </c>
      <c r="AB67" s="154">
        <v>0</v>
      </c>
      <c r="AC67" s="155">
        <v>0</v>
      </c>
      <c r="AD67" s="152"/>
      <c r="AE67" s="152"/>
      <c r="AF67" s="152"/>
      <c r="AQ67" s="43">
        <f t="shared" si="15"/>
        <v>0.1</v>
      </c>
      <c r="AR67" s="43">
        <f t="shared" si="16"/>
        <v>1.3392500000000001</v>
      </c>
      <c r="AS67" s="43">
        <f t="shared" si="17"/>
        <v>0</v>
      </c>
      <c r="AU67" s="141">
        <f t="shared" si="18"/>
        <v>0.70000000000000007</v>
      </c>
      <c r="AV67" s="141">
        <f t="shared" si="19"/>
        <v>5.2268060481612845E-2</v>
      </c>
      <c r="AW67" s="141" t="e">
        <f t="shared" si="20"/>
        <v>#DIV/0!</v>
      </c>
    </row>
    <row r="68" spans="1:49" s="141" customFormat="1" ht="23.25">
      <c r="A68" s="142" t="s">
        <v>62</v>
      </c>
      <c r="B68" s="199">
        <v>417</v>
      </c>
      <c r="C68" s="199">
        <v>3113</v>
      </c>
      <c r="D68" s="199">
        <v>100</v>
      </c>
      <c r="E68" s="199" t="s">
        <v>396</v>
      </c>
      <c r="F68" s="148" t="s">
        <v>83</v>
      </c>
      <c r="G68" s="148" t="s">
        <v>397</v>
      </c>
      <c r="H68" s="146">
        <v>6.3</v>
      </c>
      <c r="I68" s="149">
        <v>6</v>
      </c>
      <c r="J68" s="199" t="s">
        <v>505</v>
      </c>
      <c r="K68" s="143">
        <v>42240</v>
      </c>
      <c r="L68" s="142" t="s">
        <v>299</v>
      </c>
      <c r="M68" s="154">
        <v>0.125</v>
      </c>
      <c r="N68" s="154">
        <v>0.97499999999999998</v>
      </c>
      <c r="O68" s="154">
        <v>2.25</v>
      </c>
      <c r="P68" s="154">
        <v>3</v>
      </c>
      <c r="Q68" s="154">
        <v>5.26</v>
      </c>
      <c r="R68" s="154">
        <v>0</v>
      </c>
      <c r="S68" s="154">
        <v>0</v>
      </c>
      <c r="T68" s="154">
        <f t="shared" si="14"/>
        <v>6.35</v>
      </c>
      <c r="U68" s="154">
        <v>1.14375</v>
      </c>
      <c r="V68" s="155">
        <v>48</v>
      </c>
      <c r="W68" s="155">
        <v>14</v>
      </c>
      <c r="X68" s="155">
        <v>10</v>
      </c>
      <c r="Y68" s="155">
        <v>0</v>
      </c>
      <c r="Z68" s="155">
        <v>0</v>
      </c>
      <c r="AA68" s="154">
        <v>13.08</v>
      </c>
      <c r="AB68" s="154">
        <v>5.9319727891156457E-2</v>
      </c>
      <c r="AC68" s="155">
        <v>73</v>
      </c>
      <c r="AD68" s="152"/>
      <c r="AE68" s="152"/>
      <c r="AF68" s="152"/>
      <c r="AQ68" s="43">
        <f t="shared" si="15"/>
        <v>6.35</v>
      </c>
      <c r="AR68" s="43">
        <f t="shared" si="16"/>
        <v>7.4937499999999995</v>
      </c>
      <c r="AS68" s="43">
        <f t="shared" si="17"/>
        <v>24</v>
      </c>
      <c r="AU68" s="141">
        <f t="shared" si="18"/>
        <v>0.99212598425196852</v>
      </c>
      <c r="AV68" s="141">
        <f t="shared" si="19"/>
        <v>0.84070058381984991</v>
      </c>
      <c r="AW68" s="141">
        <f t="shared" si="20"/>
        <v>0.26250000000000001</v>
      </c>
    </row>
    <row r="69" spans="1:49" s="141" customFormat="1" ht="23.25">
      <c r="A69" s="142" t="s">
        <v>62</v>
      </c>
      <c r="B69" s="199">
        <v>417</v>
      </c>
      <c r="C69" s="199">
        <v>3113</v>
      </c>
      <c r="D69" s="199">
        <v>100</v>
      </c>
      <c r="E69" s="199" t="s">
        <v>396</v>
      </c>
      <c r="F69" s="148" t="s">
        <v>397</v>
      </c>
      <c r="G69" s="148" t="s">
        <v>83</v>
      </c>
      <c r="H69" s="146">
        <v>6.3</v>
      </c>
      <c r="I69" s="149">
        <v>6</v>
      </c>
      <c r="J69" s="199" t="s">
        <v>82</v>
      </c>
      <c r="K69" s="143">
        <v>42240</v>
      </c>
      <c r="L69" s="142" t="s">
        <v>299</v>
      </c>
      <c r="M69" s="154">
        <v>0</v>
      </c>
      <c r="N69" s="154">
        <v>0.625</v>
      </c>
      <c r="O69" s="154">
        <v>2.8250000000000002</v>
      </c>
      <c r="P69" s="154">
        <v>2.9</v>
      </c>
      <c r="Q69" s="154">
        <v>5.2353899999999998</v>
      </c>
      <c r="R69" s="154">
        <v>0</v>
      </c>
      <c r="S69" s="154">
        <v>0</v>
      </c>
      <c r="T69" s="154">
        <f t="shared" si="14"/>
        <v>6.35</v>
      </c>
      <c r="U69" s="154">
        <v>1.09093</v>
      </c>
      <c r="V69" s="155">
        <v>23</v>
      </c>
      <c r="W69" s="155">
        <v>0</v>
      </c>
      <c r="X69" s="155">
        <v>5</v>
      </c>
      <c r="Y69" s="155">
        <v>0</v>
      </c>
      <c r="Z69" s="155">
        <v>0</v>
      </c>
      <c r="AA69" s="154">
        <v>2.25</v>
      </c>
      <c r="AB69" s="154">
        <v>1.0204081632653062E-2</v>
      </c>
      <c r="AC69" s="155">
        <v>0</v>
      </c>
      <c r="AD69" s="152"/>
      <c r="AE69" s="152"/>
      <c r="AF69" s="152"/>
      <c r="AQ69" s="43">
        <f t="shared" si="15"/>
        <v>6.35</v>
      </c>
      <c r="AR69" s="43">
        <f t="shared" si="16"/>
        <v>7.4409299999999998</v>
      </c>
      <c r="AS69" s="43">
        <f t="shared" si="17"/>
        <v>5</v>
      </c>
      <c r="AU69" s="141">
        <f t="shared" si="18"/>
        <v>0.99212598425196852</v>
      </c>
      <c r="AV69" s="141">
        <f t="shared" si="19"/>
        <v>0.84666836000338663</v>
      </c>
      <c r="AW69" s="141">
        <f t="shared" si="20"/>
        <v>1.26</v>
      </c>
    </row>
    <row r="70" spans="1:49" s="141" customFormat="1" ht="23.25">
      <c r="A70" s="142" t="s">
        <v>62</v>
      </c>
      <c r="B70" s="199">
        <v>417</v>
      </c>
      <c r="C70" s="199">
        <v>3243</v>
      </c>
      <c r="D70" s="199">
        <v>100</v>
      </c>
      <c r="E70" s="199" t="s">
        <v>398</v>
      </c>
      <c r="F70" s="148" t="s">
        <v>83</v>
      </c>
      <c r="G70" s="148" t="s">
        <v>399</v>
      </c>
      <c r="H70" s="146">
        <v>5.3710000000000004</v>
      </c>
      <c r="I70" s="149">
        <v>2</v>
      </c>
      <c r="J70" s="199" t="s">
        <v>505</v>
      </c>
      <c r="K70" s="143">
        <v>42241</v>
      </c>
      <c r="L70" s="142" t="s">
        <v>299</v>
      </c>
      <c r="M70" s="154">
        <v>7.4999999999999997E-2</v>
      </c>
      <c r="N70" s="154">
        <v>0.25</v>
      </c>
      <c r="O70" s="154">
        <v>2.4500000000000002</v>
      </c>
      <c r="P70" s="154">
        <v>2.5249999999999999</v>
      </c>
      <c r="Q70" s="154">
        <v>5.3876900000000001</v>
      </c>
      <c r="R70" s="154">
        <v>0</v>
      </c>
      <c r="S70" s="154">
        <v>0</v>
      </c>
      <c r="T70" s="154">
        <f t="shared" si="14"/>
        <v>5.3000000000000007</v>
      </c>
      <c r="U70" s="154">
        <v>1.0436000000000001</v>
      </c>
      <c r="V70" s="155">
        <v>135</v>
      </c>
      <c r="W70" s="155">
        <v>268</v>
      </c>
      <c r="X70" s="155">
        <v>29</v>
      </c>
      <c r="Y70" s="155">
        <v>6</v>
      </c>
      <c r="Z70" s="155">
        <v>195</v>
      </c>
      <c r="AA70" s="154">
        <v>873.07</v>
      </c>
      <c r="AB70" s="154">
        <v>4.6443599223342291</v>
      </c>
      <c r="AC70" s="155">
        <v>74</v>
      </c>
      <c r="AD70" s="152"/>
      <c r="AE70" s="152"/>
      <c r="AF70" s="152"/>
      <c r="AQ70" s="43">
        <f t="shared" si="15"/>
        <v>5.3000000000000007</v>
      </c>
      <c r="AR70" s="43">
        <f t="shared" si="16"/>
        <v>6.3436000000000003</v>
      </c>
      <c r="AS70" s="43">
        <f t="shared" si="17"/>
        <v>303</v>
      </c>
      <c r="AU70" s="141">
        <f t="shared" si="18"/>
        <v>1.0133962264150942</v>
      </c>
      <c r="AV70" s="141">
        <f t="shared" si="19"/>
        <v>0.84668011854467495</v>
      </c>
      <c r="AW70" s="141">
        <f t="shared" si="20"/>
        <v>1.7726072607260727E-2</v>
      </c>
    </row>
    <row r="71" spans="1:49" s="141" customFormat="1" ht="23.25">
      <c r="A71" s="142" t="s">
        <v>62</v>
      </c>
      <c r="B71" s="199">
        <v>417</v>
      </c>
      <c r="C71" s="199">
        <v>3256</v>
      </c>
      <c r="D71" s="199">
        <v>102</v>
      </c>
      <c r="E71" s="199" t="s">
        <v>400</v>
      </c>
      <c r="F71" s="148" t="s">
        <v>401</v>
      </c>
      <c r="G71" s="148" t="s">
        <v>402</v>
      </c>
      <c r="H71" s="146">
        <v>13.917</v>
      </c>
      <c r="I71" s="149">
        <v>8</v>
      </c>
      <c r="J71" s="199" t="s">
        <v>505</v>
      </c>
      <c r="K71" s="143">
        <v>42240</v>
      </c>
      <c r="L71" s="142" t="s">
        <v>299</v>
      </c>
      <c r="M71" s="154">
        <v>2.5249999999999999</v>
      </c>
      <c r="N71" s="154">
        <v>5.55</v>
      </c>
      <c r="O71" s="154">
        <v>3.5750000000000002</v>
      </c>
      <c r="P71" s="154">
        <v>2.25</v>
      </c>
      <c r="Q71" s="154">
        <v>3.7348599999999998</v>
      </c>
      <c r="R71" s="154">
        <v>0</v>
      </c>
      <c r="S71" s="154">
        <v>0</v>
      </c>
      <c r="T71" s="154">
        <f t="shared" si="14"/>
        <v>13.899999999999999</v>
      </c>
      <c r="U71" s="154">
        <v>1.03745</v>
      </c>
      <c r="V71" s="155">
        <v>266</v>
      </c>
      <c r="W71" s="155">
        <v>0</v>
      </c>
      <c r="X71" s="155">
        <v>1</v>
      </c>
      <c r="Y71" s="155">
        <v>0</v>
      </c>
      <c r="Z71" s="155">
        <v>0</v>
      </c>
      <c r="AA71" s="154">
        <v>1.73</v>
      </c>
      <c r="AB71" s="154">
        <v>3.5516685656802062E-3</v>
      </c>
      <c r="AC71" s="155">
        <v>289</v>
      </c>
      <c r="AD71" s="152"/>
      <c r="AE71" s="152"/>
      <c r="AF71" s="152"/>
      <c r="AQ71" s="43">
        <f t="shared" si="15"/>
        <v>13.899999999999999</v>
      </c>
      <c r="AR71" s="43">
        <f t="shared" si="16"/>
        <v>14.937449999999998</v>
      </c>
      <c r="AS71" s="43">
        <f t="shared" si="17"/>
        <v>1</v>
      </c>
      <c r="AU71" s="141">
        <f t="shared" si="18"/>
        <v>1.0012230215827338</v>
      </c>
      <c r="AV71" s="141">
        <f t="shared" si="19"/>
        <v>0.93168512697950467</v>
      </c>
      <c r="AW71" s="141">
        <f t="shared" si="20"/>
        <v>13.917</v>
      </c>
    </row>
    <row r="72" spans="1:49" s="141" customFormat="1" ht="23.25">
      <c r="A72" s="142" t="s">
        <v>62</v>
      </c>
      <c r="B72" s="199">
        <v>417</v>
      </c>
      <c r="C72" s="199">
        <v>3256</v>
      </c>
      <c r="D72" s="199">
        <v>102</v>
      </c>
      <c r="E72" s="199" t="s">
        <v>400</v>
      </c>
      <c r="F72" s="148" t="s">
        <v>402</v>
      </c>
      <c r="G72" s="148" t="s">
        <v>401</v>
      </c>
      <c r="H72" s="146">
        <v>13.917</v>
      </c>
      <c r="I72" s="149">
        <v>8</v>
      </c>
      <c r="J72" s="199" t="s">
        <v>82</v>
      </c>
      <c r="K72" s="143">
        <v>42240</v>
      </c>
      <c r="L72" s="142" t="s">
        <v>299</v>
      </c>
      <c r="M72" s="154">
        <v>2.2000000000000002</v>
      </c>
      <c r="N72" s="154">
        <v>5</v>
      </c>
      <c r="O72" s="154">
        <v>3.625</v>
      </c>
      <c r="P72" s="154">
        <v>3.05</v>
      </c>
      <c r="Q72" s="154">
        <v>4.0254799999999999</v>
      </c>
      <c r="R72" s="154">
        <v>0</v>
      </c>
      <c r="S72" s="154">
        <v>0</v>
      </c>
      <c r="T72" s="154">
        <f t="shared" si="14"/>
        <v>13.875</v>
      </c>
      <c r="U72" s="154">
        <v>1.0662700000000001</v>
      </c>
      <c r="V72" s="155">
        <v>309</v>
      </c>
      <c r="W72" s="155">
        <v>0</v>
      </c>
      <c r="X72" s="155">
        <v>0</v>
      </c>
      <c r="Y72" s="155">
        <v>0</v>
      </c>
      <c r="Z72" s="155">
        <v>0</v>
      </c>
      <c r="AA72" s="154">
        <v>3.08</v>
      </c>
      <c r="AB72" s="154">
        <v>6.3232018394768991E-3</v>
      </c>
      <c r="AC72" s="155">
        <v>0</v>
      </c>
      <c r="AD72" s="152"/>
      <c r="AE72" s="152"/>
      <c r="AF72" s="152"/>
      <c r="AQ72" s="43">
        <f t="shared" si="15"/>
        <v>13.875</v>
      </c>
      <c r="AR72" s="43">
        <f t="shared" si="16"/>
        <v>14.941269999999999</v>
      </c>
      <c r="AS72" s="43">
        <f t="shared" si="17"/>
        <v>0</v>
      </c>
      <c r="AU72" s="141">
        <f t="shared" si="18"/>
        <v>1.003027027027027</v>
      </c>
      <c r="AV72" s="141">
        <f t="shared" si="19"/>
        <v>0.93144692519444472</v>
      </c>
      <c r="AW72" s="141" t="e">
        <f t="shared" si="20"/>
        <v>#DIV/0!</v>
      </c>
    </row>
    <row r="73" spans="1:49" s="141" customFormat="1" ht="23.25">
      <c r="A73" s="142" t="s">
        <v>62</v>
      </c>
      <c r="B73" s="199">
        <v>417</v>
      </c>
      <c r="C73" s="199">
        <v>3268</v>
      </c>
      <c r="D73" s="199">
        <v>101</v>
      </c>
      <c r="E73" s="199" t="s">
        <v>403</v>
      </c>
      <c r="F73" s="148" t="s">
        <v>83</v>
      </c>
      <c r="G73" s="148" t="s">
        <v>404</v>
      </c>
      <c r="H73" s="146">
        <v>3.427</v>
      </c>
      <c r="I73" s="149">
        <v>6</v>
      </c>
      <c r="J73" s="199" t="s">
        <v>505</v>
      </c>
      <c r="K73" s="143">
        <v>42240</v>
      </c>
      <c r="L73" s="142" t="s">
        <v>299</v>
      </c>
      <c r="M73" s="154">
        <v>0</v>
      </c>
      <c r="N73" s="154">
        <v>0.42499999999999999</v>
      </c>
      <c r="O73" s="154">
        <v>2.0750000000000002</v>
      </c>
      <c r="P73" s="154">
        <v>0.92500000000000004</v>
      </c>
      <c r="Q73" s="154">
        <v>4.7436499999999997</v>
      </c>
      <c r="R73" s="154">
        <v>0</v>
      </c>
      <c r="S73" s="154">
        <v>0</v>
      </c>
      <c r="T73" s="154">
        <f t="shared" si="14"/>
        <v>3.4249999999999998</v>
      </c>
      <c r="U73" s="154">
        <v>1.2379100000000001</v>
      </c>
      <c r="V73" s="155">
        <v>0</v>
      </c>
      <c r="W73" s="155">
        <v>0</v>
      </c>
      <c r="X73" s="155">
        <v>0</v>
      </c>
      <c r="Y73" s="155">
        <v>0</v>
      </c>
      <c r="Z73" s="155">
        <v>0</v>
      </c>
      <c r="AA73" s="154">
        <v>0</v>
      </c>
      <c r="AB73" s="154">
        <v>0</v>
      </c>
      <c r="AC73" s="155">
        <v>0</v>
      </c>
      <c r="AD73" s="152"/>
      <c r="AE73" s="152"/>
      <c r="AF73" s="152"/>
      <c r="AQ73" s="43">
        <f t="shared" si="15"/>
        <v>3.4249999999999998</v>
      </c>
      <c r="AR73" s="43">
        <f t="shared" si="16"/>
        <v>4.6629100000000001</v>
      </c>
      <c r="AS73" s="43">
        <f t="shared" si="17"/>
        <v>0</v>
      </c>
      <c r="AU73" s="141">
        <f t="shared" si="18"/>
        <v>1.0005839416058395</v>
      </c>
      <c r="AV73" s="141">
        <f t="shared" si="19"/>
        <v>0.73494877662232383</v>
      </c>
      <c r="AW73" s="141" t="e">
        <f t="shared" si="20"/>
        <v>#DIV/0!</v>
      </c>
    </row>
    <row r="74" spans="1:49" s="141" customFormat="1" ht="23.25">
      <c r="A74" s="142" t="s">
        <v>62</v>
      </c>
      <c r="B74" s="199">
        <v>417</v>
      </c>
      <c r="C74" s="199">
        <v>3268</v>
      </c>
      <c r="D74" s="199">
        <v>101</v>
      </c>
      <c r="E74" s="199" t="s">
        <v>403</v>
      </c>
      <c r="F74" s="148" t="s">
        <v>404</v>
      </c>
      <c r="G74" s="148" t="s">
        <v>405</v>
      </c>
      <c r="H74" s="146">
        <v>0.32200000000000001</v>
      </c>
      <c r="I74" s="149">
        <v>6</v>
      </c>
      <c r="J74" s="199" t="s">
        <v>505</v>
      </c>
      <c r="K74" s="143">
        <v>42240</v>
      </c>
      <c r="L74" s="142" t="s">
        <v>299</v>
      </c>
      <c r="M74" s="154">
        <v>0</v>
      </c>
      <c r="N74" s="154">
        <v>0.125</v>
      </c>
      <c r="O74" s="154">
        <v>0.17499999999999999</v>
      </c>
      <c r="P74" s="154">
        <v>2.5000000000000001E-2</v>
      </c>
      <c r="Q74" s="154">
        <v>4.3576899999999998</v>
      </c>
      <c r="R74" s="154">
        <v>0</v>
      </c>
      <c r="S74" s="154">
        <v>0</v>
      </c>
      <c r="T74" s="154">
        <f t="shared" si="14"/>
        <v>0.32500000000000001</v>
      </c>
      <c r="U74" s="154">
        <v>1.3109200000000001</v>
      </c>
      <c r="V74" s="155">
        <v>0</v>
      </c>
      <c r="W74" s="155">
        <v>0</v>
      </c>
      <c r="X74" s="155">
        <v>0</v>
      </c>
      <c r="Y74" s="155">
        <v>0</v>
      </c>
      <c r="Z74" s="155">
        <v>0</v>
      </c>
      <c r="AA74" s="154">
        <v>0</v>
      </c>
      <c r="AB74" s="154">
        <v>0</v>
      </c>
      <c r="AC74" s="155">
        <v>0</v>
      </c>
      <c r="AD74" s="152"/>
      <c r="AE74" s="152"/>
      <c r="AF74" s="152"/>
      <c r="AQ74" s="43">
        <f t="shared" si="15"/>
        <v>0.32500000000000001</v>
      </c>
      <c r="AR74" s="43">
        <f t="shared" si="16"/>
        <v>1.63592</v>
      </c>
      <c r="AS74" s="43">
        <f t="shared" si="17"/>
        <v>0</v>
      </c>
      <c r="AU74" s="141">
        <f t="shared" si="18"/>
        <v>0.99076923076923074</v>
      </c>
      <c r="AV74" s="141">
        <f t="shared" si="19"/>
        <v>0.19683114088708495</v>
      </c>
      <c r="AW74" s="141" t="e">
        <f t="shared" si="20"/>
        <v>#DIV/0!</v>
      </c>
    </row>
    <row r="75" spans="1:49" s="141" customFormat="1" ht="23.25">
      <c r="A75" s="142" t="s">
        <v>62</v>
      </c>
      <c r="B75" s="199">
        <v>417</v>
      </c>
      <c r="C75" s="199">
        <v>3268</v>
      </c>
      <c r="D75" s="199">
        <v>101</v>
      </c>
      <c r="E75" s="199" t="s">
        <v>403</v>
      </c>
      <c r="F75" s="148" t="s">
        <v>404</v>
      </c>
      <c r="G75" s="148" t="s">
        <v>83</v>
      </c>
      <c r="H75" s="146">
        <v>3.427</v>
      </c>
      <c r="I75" s="149">
        <v>6</v>
      </c>
      <c r="J75" s="199" t="s">
        <v>82</v>
      </c>
      <c r="K75" s="143">
        <v>42240</v>
      </c>
      <c r="L75" s="142" t="s">
        <v>299</v>
      </c>
      <c r="M75" s="154">
        <v>0</v>
      </c>
      <c r="N75" s="154">
        <v>0.6</v>
      </c>
      <c r="O75" s="154">
        <v>2.0750000000000002</v>
      </c>
      <c r="P75" s="154">
        <v>0.7</v>
      </c>
      <c r="Q75" s="154">
        <v>4.4879300000000004</v>
      </c>
      <c r="R75" s="154">
        <v>0</v>
      </c>
      <c r="S75" s="154">
        <v>0</v>
      </c>
      <c r="T75" s="154">
        <f t="shared" si="14"/>
        <v>3.375</v>
      </c>
      <c r="U75" s="154">
        <v>1.1918599999999999</v>
      </c>
      <c r="V75" s="155">
        <v>1</v>
      </c>
      <c r="W75" s="155">
        <v>0</v>
      </c>
      <c r="X75" s="155">
        <v>5</v>
      </c>
      <c r="Y75" s="155">
        <v>3</v>
      </c>
      <c r="Z75" s="155">
        <v>0</v>
      </c>
      <c r="AA75" s="154">
        <v>2.87</v>
      </c>
      <c r="AB75" s="154">
        <v>2.3927633498686898E-2</v>
      </c>
      <c r="AC75" s="155">
        <v>0</v>
      </c>
      <c r="AD75" s="152"/>
      <c r="AE75" s="152"/>
      <c r="AF75" s="152"/>
      <c r="AQ75" s="43">
        <f t="shared" si="15"/>
        <v>3.375</v>
      </c>
      <c r="AR75" s="43">
        <f t="shared" si="16"/>
        <v>4.5668600000000001</v>
      </c>
      <c r="AS75" s="43">
        <f t="shared" si="17"/>
        <v>8</v>
      </c>
      <c r="AU75" s="141">
        <f t="shared" si="18"/>
        <v>1.0154074074074073</v>
      </c>
      <c r="AV75" s="141">
        <f t="shared" si="19"/>
        <v>0.75040618718331631</v>
      </c>
      <c r="AW75" s="141">
        <f t="shared" si="20"/>
        <v>0.42837500000000001</v>
      </c>
    </row>
    <row r="76" spans="1:49" s="141" customFormat="1" ht="23.25">
      <c r="A76" s="142" t="s">
        <v>62</v>
      </c>
      <c r="B76" s="199">
        <v>417</v>
      </c>
      <c r="C76" s="199">
        <v>3268</v>
      </c>
      <c r="D76" s="199">
        <v>101</v>
      </c>
      <c r="E76" s="199" t="s">
        <v>403</v>
      </c>
      <c r="F76" s="148" t="s">
        <v>405</v>
      </c>
      <c r="G76" s="148" t="s">
        <v>406</v>
      </c>
      <c r="H76" s="146">
        <v>7.0999999999999994E-2</v>
      </c>
      <c r="I76" s="149">
        <v>6</v>
      </c>
      <c r="J76" s="199" t="s">
        <v>505</v>
      </c>
      <c r="K76" s="143">
        <v>42240</v>
      </c>
      <c r="L76" s="142" t="s">
        <v>299</v>
      </c>
      <c r="M76" s="154">
        <v>0.15</v>
      </c>
      <c r="N76" s="154">
        <v>0</v>
      </c>
      <c r="O76" s="154">
        <v>0</v>
      </c>
      <c r="P76" s="154">
        <v>0</v>
      </c>
      <c r="Q76" s="154">
        <v>1.9666699999999999</v>
      </c>
      <c r="R76" s="154">
        <v>0</v>
      </c>
      <c r="S76" s="154">
        <v>0</v>
      </c>
      <c r="T76" s="154">
        <f t="shared" si="14"/>
        <v>0.15</v>
      </c>
      <c r="U76" s="154">
        <v>1.11117</v>
      </c>
      <c r="V76" s="155">
        <v>0</v>
      </c>
      <c r="W76" s="155">
        <v>0</v>
      </c>
      <c r="X76" s="155">
        <v>0</v>
      </c>
      <c r="Y76" s="155">
        <v>0</v>
      </c>
      <c r="Z76" s="155">
        <v>0</v>
      </c>
      <c r="AA76" s="154">
        <v>0</v>
      </c>
      <c r="AB76" s="154">
        <v>0</v>
      </c>
      <c r="AC76" s="155">
        <v>0</v>
      </c>
      <c r="AD76" s="152"/>
      <c r="AE76" s="152"/>
      <c r="AF76" s="152"/>
      <c r="AQ76" s="43">
        <f t="shared" si="15"/>
        <v>0.15</v>
      </c>
      <c r="AR76" s="43">
        <f t="shared" si="16"/>
        <v>1.2611699999999999</v>
      </c>
      <c r="AS76" s="43">
        <f t="shared" si="17"/>
        <v>0</v>
      </c>
      <c r="AU76" s="141">
        <f t="shared" si="18"/>
        <v>0.47333333333333333</v>
      </c>
      <c r="AV76" s="141">
        <f t="shared" si="19"/>
        <v>5.6296930627909005E-2</v>
      </c>
      <c r="AW76" s="141" t="e">
        <f t="shared" si="20"/>
        <v>#DIV/0!</v>
      </c>
    </row>
    <row r="77" spans="1:49" s="141" customFormat="1" ht="23.25">
      <c r="A77" s="142" t="s">
        <v>62</v>
      </c>
      <c r="B77" s="199">
        <v>417</v>
      </c>
      <c r="C77" s="199">
        <v>3268</v>
      </c>
      <c r="D77" s="199">
        <v>101</v>
      </c>
      <c r="E77" s="199" t="s">
        <v>403</v>
      </c>
      <c r="F77" s="148" t="s">
        <v>405</v>
      </c>
      <c r="G77" s="148" t="s">
        <v>404</v>
      </c>
      <c r="H77" s="146">
        <v>0.32200000000000001</v>
      </c>
      <c r="I77" s="149">
        <v>6</v>
      </c>
      <c r="J77" s="199" t="s">
        <v>82</v>
      </c>
      <c r="K77" s="143">
        <v>42240</v>
      </c>
      <c r="L77" s="142" t="s">
        <v>299</v>
      </c>
      <c r="M77" s="154">
        <v>0</v>
      </c>
      <c r="N77" s="154">
        <v>2.5000000000000001E-2</v>
      </c>
      <c r="O77" s="154">
        <v>0.27500000000000002</v>
      </c>
      <c r="P77" s="154">
        <v>2.5000000000000001E-2</v>
      </c>
      <c r="Q77" s="154">
        <v>4.0423099999999996</v>
      </c>
      <c r="R77" s="154">
        <v>0</v>
      </c>
      <c r="S77" s="154">
        <v>0</v>
      </c>
      <c r="T77" s="154">
        <f t="shared" si="14"/>
        <v>0.32500000000000007</v>
      </c>
      <c r="U77" s="154">
        <v>1.23262</v>
      </c>
      <c r="V77" s="155">
        <v>0</v>
      </c>
      <c r="W77" s="155">
        <v>0</v>
      </c>
      <c r="X77" s="155">
        <v>0</v>
      </c>
      <c r="Y77" s="155">
        <v>0</v>
      </c>
      <c r="Z77" s="155">
        <v>0</v>
      </c>
      <c r="AA77" s="154">
        <v>0</v>
      </c>
      <c r="AB77" s="154">
        <v>0</v>
      </c>
      <c r="AC77" s="155">
        <v>0</v>
      </c>
      <c r="AD77" s="152"/>
      <c r="AE77" s="152"/>
      <c r="AF77" s="152"/>
      <c r="AQ77" s="43">
        <f t="shared" si="15"/>
        <v>0.32500000000000007</v>
      </c>
      <c r="AR77" s="43">
        <f t="shared" si="16"/>
        <v>1.55762</v>
      </c>
      <c r="AS77" s="43">
        <f t="shared" si="17"/>
        <v>0</v>
      </c>
      <c r="AU77" s="141">
        <f t="shared" si="18"/>
        <v>0.99076923076923062</v>
      </c>
      <c r="AV77" s="141">
        <f t="shared" si="19"/>
        <v>0.20672564553613848</v>
      </c>
      <c r="AW77" s="141" t="e">
        <f t="shared" si="20"/>
        <v>#DIV/0!</v>
      </c>
    </row>
    <row r="78" spans="1:49" s="141" customFormat="1" ht="23.25">
      <c r="A78" s="142" t="s">
        <v>62</v>
      </c>
      <c r="B78" s="199">
        <v>417</v>
      </c>
      <c r="C78" s="199">
        <v>3268</v>
      </c>
      <c r="D78" s="199">
        <v>101</v>
      </c>
      <c r="E78" s="199" t="s">
        <v>403</v>
      </c>
      <c r="F78" s="148" t="s">
        <v>406</v>
      </c>
      <c r="G78" s="148" t="s">
        <v>407</v>
      </c>
      <c r="H78" s="146">
        <v>6.7000000000000004E-2</v>
      </c>
      <c r="I78" s="149">
        <v>6</v>
      </c>
      <c r="J78" s="199" t="s">
        <v>505</v>
      </c>
      <c r="K78" s="143">
        <v>42240</v>
      </c>
      <c r="L78" s="142" t="s">
        <v>299</v>
      </c>
      <c r="M78" s="154">
        <v>0</v>
      </c>
      <c r="N78" s="154">
        <v>2.5000000000000001E-2</v>
      </c>
      <c r="O78" s="154">
        <v>0.05</v>
      </c>
      <c r="P78" s="154">
        <v>0</v>
      </c>
      <c r="Q78" s="154">
        <v>3.7</v>
      </c>
      <c r="R78" s="154">
        <v>0</v>
      </c>
      <c r="S78" s="154">
        <v>0</v>
      </c>
      <c r="T78" s="154">
        <f t="shared" si="14"/>
        <v>7.5000000000000011E-2</v>
      </c>
      <c r="U78" s="154">
        <v>1.16133</v>
      </c>
      <c r="V78" s="155">
        <v>0</v>
      </c>
      <c r="W78" s="155">
        <v>0</v>
      </c>
      <c r="X78" s="155">
        <v>0</v>
      </c>
      <c r="Y78" s="155">
        <v>0</v>
      </c>
      <c r="Z78" s="155">
        <v>0</v>
      </c>
      <c r="AA78" s="154">
        <v>0</v>
      </c>
      <c r="AB78" s="154">
        <v>0</v>
      </c>
      <c r="AC78" s="155">
        <v>0</v>
      </c>
      <c r="AD78" s="152"/>
      <c r="AE78" s="152"/>
      <c r="AF78" s="152"/>
      <c r="AQ78" s="43">
        <f t="shared" si="15"/>
        <v>7.5000000000000011E-2</v>
      </c>
      <c r="AR78" s="43">
        <f t="shared" si="16"/>
        <v>1.2363299999999999</v>
      </c>
      <c r="AS78" s="43">
        <f t="shared" si="17"/>
        <v>0</v>
      </c>
      <c r="AU78" s="141">
        <f t="shared" si="18"/>
        <v>0.8933333333333332</v>
      </c>
      <c r="AV78" s="141">
        <f t="shared" si="19"/>
        <v>5.4192650829471105E-2</v>
      </c>
      <c r="AW78" s="141" t="e">
        <f t="shared" si="20"/>
        <v>#DIV/0!</v>
      </c>
    </row>
    <row r="79" spans="1:49" s="141" customFormat="1" ht="23.25">
      <c r="A79" s="142" t="s">
        <v>62</v>
      </c>
      <c r="B79" s="199">
        <v>417</v>
      </c>
      <c r="C79" s="199">
        <v>3268</v>
      </c>
      <c r="D79" s="199">
        <v>101</v>
      </c>
      <c r="E79" s="199" t="s">
        <v>403</v>
      </c>
      <c r="F79" s="148" t="s">
        <v>406</v>
      </c>
      <c r="G79" s="148" t="s">
        <v>405</v>
      </c>
      <c r="H79" s="146">
        <v>7.0999999999999994E-2</v>
      </c>
      <c r="I79" s="149">
        <v>6</v>
      </c>
      <c r="J79" s="199" t="s">
        <v>82</v>
      </c>
      <c r="K79" s="143">
        <v>42240</v>
      </c>
      <c r="L79" s="142" t="s">
        <v>299</v>
      </c>
      <c r="M79" s="154">
        <v>0.05</v>
      </c>
      <c r="N79" s="154">
        <v>2.5000000000000001E-2</v>
      </c>
      <c r="O79" s="154">
        <v>0</v>
      </c>
      <c r="P79" s="154">
        <v>0</v>
      </c>
      <c r="Q79" s="154">
        <v>2.31</v>
      </c>
      <c r="R79" s="154">
        <v>0</v>
      </c>
      <c r="S79" s="154">
        <v>0</v>
      </c>
      <c r="T79" s="154">
        <f t="shared" si="14"/>
        <v>7.5000000000000011E-2</v>
      </c>
      <c r="U79" s="154">
        <v>1.056</v>
      </c>
      <c r="V79" s="155">
        <v>0</v>
      </c>
      <c r="W79" s="155">
        <v>0</v>
      </c>
      <c r="X79" s="155">
        <v>0</v>
      </c>
      <c r="Y79" s="155">
        <v>0</v>
      </c>
      <c r="Z79" s="155">
        <v>0</v>
      </c>
      <c r="AA79" s="154">
        <v>0</v>
      </c>
      <c r="AB79" s="154">
        <v>0</v>
      </c>
      <c r="AC79" s="155">
        <v>0</v>
      </c>
      <c r="AD79" s="152"/>
      <c r="AE79" s="152"/>
      <c r="AF79" s="152"/>
      <c r="AQ79" s="43">
        <f t="shared" si="15"/>
        <v>7.5000000000000011E-2</v>
      </c>
      <c r="AR79" s="43">
        <f t="shared" si="16"/>
        <v>1.131</v>
      </c>
      <c r="AS79" s="43">
        <f t="shared" si="17"/>
        <v>0</v>
      </c>
      <c r="AU79" s="141">
        <f t="shared" si="18"/>
        <v>0.94666666666666643</v>
      </c>
      <c r="AV79" s="141">
        <f t="shared" si="19"/>
        <v>6.2776304155614499E-2</v>
      </c>
      <c r="AW79" s="141" t="e">
        <f t="shared" si="20"/>
        <v>#DIV/0!</v>
      </c>
    </row>
    <row r="80" spans="1:49" s="141" customFormat="1" ht="23.25">
      <c r="A80" s="142" t="s">
        <v>62</v>
      </c>
      <c r="B80" s="199">
        <v>417</v>
      </c>
      <c r="C80" s="199">
        <v>3268</v>
      </c>
      <c r="D80" s="199">
        <v>101</v>
      </c>
      <c r="E80" s="199" t="s">
        <v>403</v>
      </c>
      <c r="F80" s="148" t="s">
        <v>407</v>
      </c>
      <c r="G80" s="148" t="s">
        <v>408</v>
      </c>
      <c r="H80" s="146">
        <v>0.14199999999999999</v>
      </c>
      <c r="I80" s="149">
        <v>6</v>
      </c>
      <c r="J80" s="199" t="s">
        <v>505</v>
      </c>
      <c r="K80" s="143">
        <v>42240</v>
      </c>
      <c r="L80" s="142" t="s">
        <v>299</v>
      </c>
      <c r="M80" s="154">
        <v>0</v>
      </c>
      <c r="N80" s="154">
        <v>2.5000000000000001E-2</v>
      </c>
      <c r="O80" s="154">
        <v>2.5000000000000001E-2</v>
      </c>
      <c r="P80" s="154">
        <v>0.05</v>
      </c>
      <c r="Q80" s="154">
        <v>4.5999999999999996</v>
      </c>
      <c r="R80" s="154">
        <v>0</v>
      </c>
      <c r="S80" s="154">
        <v>0</v>
      </c>
      <c r="T80" s="154">
        <f t="shared" si="14"/>
        <v>0.1</v>
      </c>
      <c r="U80" s="154">
        <v>1.3382499999999999</v>
      </c>
      <c r="V80" s="155">
        <v>0</v>
      </c>
      <c r="W80" s="155">
        <v>0</v>
      </c>
      <c r="X80" s="155">
        <v>0</v>
      </c>
      <c r="Y80" s="155">
        <v>0</v>
      </c>
      <c r="Z80" s="155">
        <v>0</v>
      </c>
      <c r="AA80" s="154">
        <v>0</v>
      </c>
      <c r="AB80" s="154">
        <v>0</v>
      </c>
      <c r="AC80" s="155">
        <v>0</v>
      </c>
      <c r="AD80" s="152"/>
      <c r="AE80" s="152"/>
      <c r="AF80" s="152"/>
      <c r="AQ80" s="43">
        <f t="shared" si="15"/>
        <v>0.1</v>
      </c>
      <c r="AR80" s="43">
        <f t="shared" si="16"/>
        <v>1.43825</v>
      </c>
      <c r="AS80" s="43">
        <f t="shared" si="17"/>
        <v>0</v>
      </c>
      <c r="AU80" s="141">
        <f t="shared" si="18"/>
        <v>1.4199999999999997</v>
      </c>
      <c r="AV80" s="141">
        <f t="shared" si="19"/>
        <v>9.8731096819050915E-2</v>
      </c>
      <c r="AW80" s="141" t="e">
        <f t="shared" si="20"/>
        <v>#DIV/0!</v>
      </c>
    </row>
    <row r="81" spans="1:49" s="141" customFormat="1" ht="23.25">
      <c r="A81" s="142" t="s">
        <v>62</v>
      </c>
      <c r="B81" s="199">
        <v>417</v>
      </c>
      <c r="C81" s="199">
        <v>3268</v>
      </c>
      <c r="D81" s="199">
        <v>101</v>
      </c>
      <c r="E81" s="199" t="s">
        <v>403</v>
      </c>
      <c r="F81" s="148" t="s">
        <v>407</v>
      </c>
      <c r="G81" s="148" t="s">
        <v>406</v>
      </c>
      <c r="H81" s="146">
        <v>6.7000000000000004E-2</v>
      </c>
      <c r="I81" s="149">
        <v>6</v>
      </c>
      <c r="J81" s="199" t="s">
        <v>82</v>
      </c>
      <c r="K81" s="143">
        <v>42240</v>
      </c>
      <c r="L81" s="142" t="s">
        <v>299</v>
      </c>
      <c r="M81" s="154">
        <v>2.5000000000000001E-2</v>
      </c>
      <c r="N81" s="154">
        <v>0.05</v>
      </c>
      <c r="O81" s="154">
        <v>0</v>
      </c>
      <c r="P81" s="154">
        <v>0</v>
      </c>
      <c r="Q81" s="154">
        <v>2.4566699999999999</v>
      </c>
      <c r="R81" s="154">
        <v>0</v>
      </c>
      <c r="S81" s="154">
        <v>0</v>
      </c>
      <c r="T81" s="154">
        <f t="shared" si="14"/>
        <v>7.5000000000000011E-2</v>
      </c>
      <c r="U81" s="154">
        <v>1.14133</v>
      </c>
      <c r="V81" s="155">
        <v>0</v>
      </c>
      <c r="W81" s="155">
        <v>0</v>
      </c>
      <c r="X81" s="155">
        <v>0</v>
      </c>
      <c r="Y81" s="155">
        <v>0</v>
      </c>
      <c r="Z81" s="155">
        <v>0</v>
      </c>
      <c r="AA81" s="154">
        <v>0</v>
      </c>
      <c r="AB81" s="154">
        <v>0</v>
      </c>
      <c r="AC81" s="155">
        <v>0</v>
      </c>
      <c r="AD81" s="152"/>
      <c r="AE81" s="152"/>
      <c r="AF81" s="152"/>
      <c r="AQ81" s="43">
        <f t="shared" si="15"/>
        <v>7.5000000000000011E-2</v>
      </c>
      <c r="AR81" s="43">
        <f t="shared" si="16"/>
        <v>1.2163299999999999</v>
      </c>
      <c r="AS81" s="43">
        <f t="shared" si="17"/>
        <v>0</v>
      </c>
      <c r="AU81" s="141">
        <f t="shared" si="18"/>
        <v>0.8933333333333332</v>
      </c>
      <c r="AV81" s="141">
        <f t="shared" si="19"/>
        <v>5.5083735499412173E-2</v>
      </c>
      <c r="AW81" s="141" t="e">
        <f t="shared" si="20"/>
        <v>#DIV/0!</v>
      </c>
    </row>
    <row r="82" spans="1:49" s="141" customFormat="1" ht="23.25">
      <c r="A82" s="142" t="s">
        <v>62</v>
      </c>
      <c r="B82" s="199">
        <v>417</v>
      </c>
      <c r="C82" s="199">
        <v>3268</v>
      </c>
      <c r="D82" s="199">
        <v>101</v>
      </c>
      <c r="E82" s="199" t="s">
        <v>403</v>
      </c>
      <c r="F82" s="148" t="s">
        <v>408</v>
      </c>
      <c r="G82" s="148" t="s">
        <v>409</v>
      </c>
      <c r="H82" s="146">
        <v>8.8999999999999996E-2</v>
      </c>
      <c r="I82" s="149">
        <v>6</v>
      </c>
      <c r="J82" s="199" t="s">
        <v>505</v>
      </c>
      <c r="K82" s="143">
        <v>42240</v>
      </c>
      <c r="L82" s="142" t="s">
        <v>299</v>
      </c>
      <c r="M82" s="154">
        <v>0.05</v>
      </c>
      <c r="N82" s="154">
        <v>2.5000000000000001E-2</v>
      </c>
      <c r="O82" s="154">
        <v>0.05</v>
      </c>
      <c r="P82" s="154">
        <v>0</v>
      </c>
      <c r="Q82" s="154">
        <v>3.1219999999999999</v>
      </c>
      <c r="R82" s="154">
        <v>0</v>
      </c>
      <c r="S82" s="154">
        <v>0</v>
      </c>
      <c r="T82" s="154">
        <f t="shared" si="14"/>
        <v>0.125</v>
      </c>
      <c r="U82" s="154">
        <v>1.2818000000000001</v>
      </c>
      <c r="V82" s="155">
        <v>0</v>
      </c>
      <c r="W82" s="155">
        <v>0</v>
      </c>
      <c r="X82" s="155">
        <v>0</v>
      </c>
      <c r="Y82" s="155">
        <v>0</v>
      </c>
      <c r="Z82" s="155">
        <v>0</v>
      </c>
      <c r="AA82" s="154">
        <v>0</v>
      </c>
      <c r="AB82" s="154">
        <v>0</v>
      </c>
      <c r="AC82" s="155">
        <v>0</v>
      </c>
      <c r="AD82" s="152"/>
      <c r="AE82" s="152"/>
      <c r="AF82" s="152"/>
      <c r="AQ82" s="43">
        <f t="shared" si="15"/>
        <v>0.125</v>
      </c>
      <c r="AR82" s="43">
        <f t="shared" si="16"/>
        <v>1.4068000000000001</v>
      </c>
      <c r="AS82" s="43">
        <f t="shared" si="17"/>
        <v>0</v>
      </c>
      <c r="AU82" s="141">
        <f t="shared" si="18"/>
        <v>0.71199999999999997</v>
      </c>
      <c r="AV82" s="141">
        <f t="shared" si="19"/>
        <v>6.3264145578618133E-2</v>
      </c>
      <c r="AW82" s="141" t="e">
        <f t="shared" si="20"/>
        <v>#DIV/0!</v>
      </c>
    </row>
    <row r="83" spans="1:49" s="141" customFormat="1" ht="23.25">
      <c r="A83" s="142" t="s">
        <v>62</v>
      </c>
      <c r="B83" s="199">
        <v>417</v>
      </c>
      <c r="C83" s="199">
        <v>3268</v>
      </c>
      <c r="D83" s="199">
        <v>101</v>
      </c>
      <c r="E83" s="199" t="s">
        <v>403</v>
      </c>
      <c r="F83" s="148" t="s">
        <v>408</v>
      </c>
      <c r="G83" s="148" t="s">
        <v>407</v>
      </c>
      <c r="H83" s="146">
        <v>0.14199999999999999</v>
      </c>
      <c r="I83" s="149">
        <v>6</v>
      </c>
      <c r="J83" s="199" t="s">
        <v>325</v>
      </c>
      <c r="K83" s="143">
        <v>42240</v>
      </c>
      <c r="L83" s="142" t="s">
        <v>299</v>
      </c>
      <c r="M83" s="154">
        <v>0</v>
      </c>
      <c r="N83" s="154">
        <v>2.5000000000000001E-2</v>
      </c>
      <c r="O83" s="154">
        <v>0.05</v>
      </c>
      <c r="P83" s="154">
        <v>7.4999999999999997E-2</v>
      </c>
      <c r="Q83" s="154">
        <v>5.1050000000000004</v>
      </c>
      <c r="R83" s="154">
        <v>0</v>
      </c>
      <c r="S83" s="154">
        <v>0</v>
      </c>
      <c r="T83" s="154">
        <f t="shared" si="14"/>
        <v>0.15000000000000002</v>
      </c>
      <c r="U83" s="154">
        <v>1.1950000000000001</v>
      </c>
      <c r="V83" s="155">
        <v>0</v>
      </c>
      <c r="W83" s="155">
        <v>0</v>
      </c>
      <c r="X83" s="155">
        <v>0</v>
      </c>
      <c r="Y83" s="155">
        <v>0</v>
      </c>
      <c r="Z83" s="155">
        <v>0</v>
      </c>
      <c r="AA83" s="154">
        <v>0</v>
      </c>
      <c r="AB83" s="154">
        <v>0</v>
      </c>
      <c r="AC83" s="155">
        <v>0</v>
      </c>
      <c r="AD83" s="152"/>
      <c r="AE83" s="152"/>
      <c r="AF83" s="152"/>
      <c r="AQ83" s="43">
        <f t="shared" si="15"/>
        <v>0.15000000000000002</v>
      </c>
      <c r="AR83" s="43">
        <f t="shared" si="16"/>
        <v>1.3450000000000002</v>
      </c>
      <c r="AS83" s="43">
        <f t="shared" si="17"/>
        <v>0</v>
      </c>
      <c r="AU83" s="141">
        <f t="shared" si="18"/>
        <v>0.94666666666666643</v>
      </c>
      <c r="AV83" s="141">
        <f t="shared" si="19"/>
        <v>0.10557620817843864</v>
      </c>
      <c r="AW83" s="141" t="e">
        <f t="shared" si="20"/>
        <v>#DIV/0!</v>
      </c>
    </row>
    <row r="84" spans="1:49" s="141" customFormat="1" ht="23.25">
      <c r="A84" s="142" t="s">
        <v>62</v>
      </c>
      <c r="B84" s="199">
        <v>417</v>
      </c>
      <c r="C84" s="199">
        <v>3268</v>
      </c>
      <c r="D84" s="199">
        <v>101</v>
      </c>
      <c r="E84" s="199" t="s">
        <v>403</v>
      </c>
      <c r="F84" s="148" t="s">
        <v>409</v>
      </c>
      <c r="G84" s="148" t="s">
        <v>410</v>
      </c>
      <c r="H84" s="146">
        <v>5.8000000000000003E-2</v>
      </c>
      <c r="I84" s="149">
        <v>6</v>
      </c>
      <c r="J84" s="199" t="s">
        <v>505</v>
      </c>
      <c r="K84" s="143">
        <v>42240</v>
      </c>
      <c r="L84" s="142" t="s">
        <v>299</v>
      </c>
      <c r="M84" s="154">
        <v>0</v>
      </c>
      <c r="N84" s="154">
        <v>2.5000000000000001E-2</v>
      </c>
      <c r="O84" s="154">
        <v>0</v>
      </c>
      <c r="P84" s="154">
        <v>0.05</v>
      </c>
      <c r="Q84" s="154">
        <v>4.8</v>
      </c>
      <c r="R84" s="154">
        <v>0</v>
      </c>
      <c r="S84" s="154">
        <v>0</v>
      </c>
      <c r="T84" s="154">
        <f t="shared" si="14"/>
        <v>7.5000000000000011E-2</v>
      </c>
      <c r="U84" s="154">
        <v>1.276</v>
      </c>
      <c r="V84" s="155">
        <v>0</v>
      </c>
      <c r="W84" s="155">
        <v>0</v>
      </c>
      <c r="X84" s="155">
        <v>0</v>
      </c>
      <c r="Y84" s="155">
        <v>0</v>
      </c>
      <c r="Z84" s="155">
        <v>0</v>
      </c>
      <c r="AA84" s="154">
        <v>0</v>
      </c>
      <c r="AB84" s="154">
        <v>0</v>
      </c>
      <c r="AC84" s="155">
        <v>0</v>
      </c>
      <c r="AD84" s="152"/>
      <c r="AE84" s="152"/>
      <c r="AF84" s="152"/>
      <c r="AQ84" s="43">
        <f t="shared" si="15"/>
        <v>7.5000000000000011E-2</v>
      </c>
      <c r="AR84" s="43">
        <f t="shared" si="16"/>
        <v>1.351</v>
      </c>
      <c r="AS84" s="43">
        <f t="shared" si="17"/>
        <v>0</v>
      </c>
      <c r="AU84" s="141">
        <f t="shared" si="18"/>
        <v>0.77333333333333321</v>
      </c>
      <c r="AV84" s="141">
        <f t="shared" si="19"/>
        <v>4.2931162102146564E-2</v>
      </c>
      <c r="AW84" s="141" t="e">
        <f t="shared" si="20"/>
        <v>#DIV/0!</v>
      </c>
    </row>
    <row r="85" spans="1:49" s="141" customFormat="1" ht="23.25">
      <c r="A85" s="142" t="s">
        <v>62</v>
      </c>
      <c r="B85" s="199">
        <v>417</v>
      </c>
      <c r="C85" s="199">
        <v>3268</v>
      </c>
      <c r="D85" s="199">
        <v>101</v>
      </c>
      <c r="E85" s="199" t="s">
        <v>403</v>
      </c>
      <c r="F85" s="148" t="s">
        <v>409</v>
      </c>
      <c r="G85" s="148" t="s">
        <v>408</v>
      </c>
      <c r="H85" s="146">
        <v>8.8999999999999996E-2</v>
      </c>
      <c r="I85" s="149">
        <v>6</v>
      </c>
      <c r="J85" s="199" t="s">
        <v>82</v>
      </c>
      <c r="K85" s="143">
        <v>42240</v>
      </c>
      <c r="L85" s="142" t="s">
        <v>299</v>
      </c>
      <c r="M85" s="154">
        <v>2.5000000000000001E-2</v>
      </c>
      <c r="N85" s="154">
        <v>0</v>
      </c>
      <c r="O85" s="154">
        <v>7.4999999999999997E-2</v>
      </c>
      <c r="P85" s="154">
        <v>0</v>
      </c>
      <c r="Q85" s="154">
        <v>3.3650000000000002</v>
      </c>
      <c r="R85" s="154">
        <v>0</v>
      </c>
      <c r="S85" s="154">
        <v>0</v>
      </c>
      <c r="T85" s="154">
        <f t="shared" ref="T85:T116" si="21">SUM(M85:P85)</f>
        <v>0.1</v>
      </c>
      <c r="U85" s="154">
        <v>1.0649999999999999</v>
      </c>
      <c r="V85" s="155">
        <v>0</v>
      </c>
      <c r="W85" s="155">
        <v>0</v>
      </c>
      <c r="X85" s="155">
        <v>0</v>
      </c>
      <c r="Y85" s="155">
        <v>0</v>
      </c>
      <c r="Z85" s="155">
        <v>0</v>
      </c>
      <c r="AA85" s="154">
        <v>0</v>
      </c>
      <c r="AB85" s="154">
        <v>0</v>
      </c>
      <c r="AC85" s="155">
        <v>0</v>
      </c>
      <c r="AD85" s="152"/>
      <c r="AE85" s="152"/>
      <c r="AF85" s="152"/>
      <c r="AQ85" s="43">
        <f t="shared" ref="AQ85:AQ116" si="22">SUM(M85:P85)</f>
        <v>0.1</v>
      </c>
      <c r="AR85" s="43">
        <f t="shared" ref="AR85:AR116" si="23">SUM(R85:U85)</f>
        <v>1.165</v>
      </c>
      <c r="AS85" s="43">
        <f t="shared" ref="AS85:AS116" si="24">SUM(W85:Y85)</f>
        <v>0</v>
      </c>
      <c r="AU85" s="141">
        <f t="shared" ref="AU85:AU116" si="25">H85/AQ85</f>
        <v>0.8899999999999999</v>
      </c>
      <c r="AV85" s="141">
        <f t="shared" ref="AV85:AV116" si="26">H85/AR85</f>
        <v>7.6394849785407726E-2</v>
      </c>
      <c r="AW85" s="141" t="e">
        <f t="shared" ref="AW85:AW116" si="27">H85/AS85</f>
        <v>#DIV/0!</v>
      </c>
    </row>
    <row r="86" spans="1:49" s="141" customFormat="1" ht="23.25">
      <c r="A86" s="142" t="s">
        <v>62</v>
      </c>
      <c r="B86" s="199">
        <v>417</v>
      </c>
      <c r="C86" s="199">
        <v>3268</v>
      </c>
      <c r="D86" s="199">
        <v>101</v>
      </c>
      <c r="E86" s="199" t="s">
        <v>403</v>
      </c>
      <c r="F86" s="148" t="s">
        <v>410</v>
      </c>
      <c r="G86" s="148" t="s">
        <v>411</v>
      </c>
      <c r="H86" s="146">
        <v>0.25700000000000001</v>
      </c>
      <c r="I86" s="149">
        <v>6</v>
      </c>
      <c r="J86" s="199" t="s">
        <v>505</v>
      </c>
      <c r="K86" s="143">
        <v>42240</v>
      </c>
      <c r="L86" s="142" t="s">
        <v>299</v>
      </c>
      <c r="M86" s="154">
        <v>0</v>
      </c>
      <c r="N86" s="154">
        <v>0.05</v>
      </c>
      <c r="O86" s="154">
        <v>0.125</v>
      </c>
      <c r="P86" s="154">
        <v>0.05</v>
      </c>
      <c r="Q86" s="154">
        <v>4.5988899999999999</v>
      </c>
      <c r="R86" s="154">
        <v>0</v>
      </c>
      <c r="S86" s="154">
        <v>0</v>
      </c>
      <c r="T86" s="154">
        <f t="shared" si="21"/>
        <v>0.22499999999999998</v>
      </c>
      <c r="U86" s="154">
        <v>1.2013799999999999</v>
      </c>
      <c r="V86" s="155">
        <v>0</v>
      </c>
      <c r="W86" s="155">
        <v>0</v>
      </c>
      <c r="X86" s="155">
        <v>0</v>
      </c>
      <c r="Y86" s="155">
        <v>0</v>
      </c>
      <c r="Z86" s="155">
        <v>0</v>
      </c>
      <c r="AA86" s="154">
        <v>0</v>
      </c>
      <c r="AB86" s="154">
        <v>0</v>
      </c>
      <c r="AC86" s="155">
        <v>0</v>
      </c>
      <c r="AD86" s="152"/>
      <c r="AE86" s="152"/>
      <c r="AF86" s="152"/>
      <c r="AQ86" s="43">
        <f t="shared" si="22"/>
        <v>0.22499999999999998</v>
      </c>
      <c r="AR86" s="43">
        <f t="shared" si="23"/>
        <v>1.42638</v>
      </c>
      <c r="AS86" s="43">
        <f t="shared" si="24"/>
        <v>0</v>
      </c>
      <c r="AU86" s="141">
        <f t="shared" si="25"/>
        <v>1.1422222222222225</v>
      </c>
      <c r="AV86" s="141">
        <f t="shared" si="26"/>
        <v>0.18017639058315457</v>
      </c>
      <c r="AW86" s="141" t="e">
        <f t="shared" si="27"/>
        <v>#DIV/0!</v>
      </c>
    </row>
    <row r="87" spans="1:49" s="141" customFormat="1" ht="23.25">
      <c r="A87" s="142" t="s">
        <v>62</v>
      </c>
      <c r="B87" s="199">
        <v>417</v>
      </c>
      <c r="C87" s="199">
        <v>3268</v>
      </c>
      <c r="D87" s="199">
        <v>101</v>
      </c>
      <c r="E87" s="199" t="s">
        <v>403</v>
      </c>
      <c r="F87" s="148" t="s">
        <v>410</v>
      </c>
      <c r="G87" s="148" t="s">
        <v>409</v>
      </c>
      <c r="H87" s="146">
        <v>5.8000000000000003E-2</v>
      </c>
      <c r="I87" s="149">
        <v>6</v>
      </c>
      <c r="J87" s="199" t="s">
        <v>82</v>
      </c>
      <c r="K87" s="143">
        <v>42240</v>
      </c>
      <c r="L87" s="142" t="s">
        <v>299</v>
      </c>
      <c r="M87" s="154">
        <v>0</v>
      </c>
      <c r="N87" s="154">
        <v>0.05</v>
      </c>
      <c r="O87" s="154">
        <v>2.5000000000000001E-2</v>
      </c>
      <c r="P87" s="154">
        <v>0</v>
      </c>
      <c r="Q87" s="154">
        <v>3.15</v>
      </c>
      <c r="R87" s="154">
        <v>0</v>
      </c>
      <c r="S87" s="154">
        <v>0</v>
      </c>
      <c r="T87" s="154">
        <f t="shared" si="21"/>
        <v>7.5000000000000011E-2</v>
      </c>
      <c r="U87" s="154">
        <v>1.03433</v>
      </c>
      <c r="V87" s="155">
        <v>0</v>
      </c>
      <c r="W87" s="155">
        <v>0</v>
      </c>
      <c r="X87" s="155">
        <v>0</v>
      </c>
      <c r="Y87" s="155">
        <v>0</v>
      </c>
      <c r="Z87" s="155">
        <v>0</v>
      </c>
      <c r="AA87" s="154">
        <v>0</v>
      </c>
      <c r="AB87" s="154">
        <v>0</v>
      </c>
      <c r="AC87" s="155">
        <v>0</v>
      </c>
      <c r="AD87" s="152"/>
      <c r="AE87" s="152"/>
      <c r="AF87" s="152"/>
      <c r="AQ87" s="43">
        <f t="shared" si="22"/>
        <v>7.5000000000000011E-2</v>
      </c>
      <c r="AR87" s="43">
        <f t="shared" si="23"/>
        <v>1.1093299999999999</v>
      </c>
      <c r="AS87" s="43">
        <f t="shared" si="24"/>
        <v>0</v>
      </c>
      <c r="AU87" s="141">
        <f t="shared" si="25"/>
        <v>0.77333333333333321</v>
      </c>
      <c r="AV87" s="141">
        <f t="shared" si="26"/>
        <v>5.2283810948951175E-2</v>
      </c>
      <c r="AW87" s="141" t="e">
        <f t="shared" si="27"/>
        <v>#DIV/0!</v>
      </c>
    </row>
    <row r="88" spans="1:49" s="141" customFormat="1" ht="23.25">
      <c r="A88" s="142" t="s">
        <v>62</v>
      </c>
      <c r="B88" s="199">
        <v>417</v>
      </c>
      <c r="C88" s="199">
        <v>3268</v>
      </c>
      <c r="D88" s="199">
        <v>101</v>
      </c>
      <c r="E88" s="199" t="s">
        <v>403</v>
      </c>
      <c r="F88" s="148" t="s">
        <v>411</v>
      </c>
      <c r="G88" s="148" t="s">
        <v>412</v>
      </c>
      <c r="H88" s="146">
        <v>8.2669999999999995</v>
      </c>
      <c r="I88" s="149">
        <v>6</v>
      </c>
      <c r="J88" s="199" t="s">
        <v>505</v>
      </c>
      <c r="K88" s="143">
        <v>42240</v>
      </c>
      <c r="L88" s="142" t="s">
        <v>299</v>
      </c>
      <c r="M88" s="154">
        <v>1.825</v>
      </c>
      <c r="N88" s="154">
        <v>4.875</v>
      </c>
      <c r="O88" s="154">
        <v>0.82499999999999996</v>
      </c>
      <c r="P88" s="154">
        <v>0.85</v>
      </c>
      <c r="Q88" s="154">
        <v>3.2680600000000002</v>
      </c>
      <c r="R88" s="154">
        <v>0</v>
      </c>
      <c r="S88" s="154">
        <v>0</v>
      </c>
      <c r="T88" s="154">
        <f t="shared" si="21"/>
        <v>8.375</v>
      </c>
      <c r="U88" s="154">
        <v>1.1328499999999999</v>
      </c>
      <c r="V88" s="155">
        <v>0</v>
      </c>
      <c r="W88" s="155">
        <v>0</v>
      </c>
      <c r="X88" s="155">
        <v>0</v>
      </c>
      <c r="Y88" s="155">
        <v>0</v>
      </c>
      <c r="Z88" s="155">
        <v>0</v>
      </c>
      <c r="AA88" s="154">
        <v>0</v>
      </c>
      <c r="AB88" s="154">
        <v>0</v>
      </c>
      <c r="AC88" s="155">
        <v>0</v>
      </c>
      <c r="AD88" s="152"/>
      <c r="AE88" s="152"/>
      <c r="AF88" s="152"/>
      <c r="AQ88" s="43">
        <f t="shared" si="22"/>
        <v>8.375</v>
      </c>
      <c r="AR88" s="43">
        <f t="shared" si="23"/>
        <v>9.5078499999999995</v>
      </c>
      <c r="AS88" s="43">
        <f t="shared" si="24"/>
        <v>0</v>
      </c>
      <c r="AU88" s="141">
        <f t="shared" si="25"/>
        <v>0.9871044776119402</v>
      </c>
      <c r="AV88" s="141">
        <f t="shared" si="26"/>
        <v>0.86949205130497431</v>
      </c>
      <c r="AW88" s="141" t="e">
        <f t="shared" si="27"/>
        <v>#DIV/0!</v>
      </c>
    </row>
    <row r="89" spans="1:49" s="141" customFormat="1" ht="23.25">
      <c r="A89" s="142" t="s">
        <v>62</v>
      </c>
      <c r="B89" s="199">
        <v>417</v>
      </c>
      <c r="C89" s="199">
        <v>3268</v>
      </c>
      <c r="D89" s="199">
        <v>101</v>
      </c>
      <c r="E89" s="199" t="s">
        <v>403</v>
      </c>
      <c r="F89" s="148" t="s">
        <v>411</v>
      </c>
      <c r="G89" s="148" t="s">
        <v>410</v>
      </c>
      <c r="H89" s="146">
        <v>0.25700000000000001</v>
      </c>
      <c r="I89" s="149">
        <v>6</v>
      </c>
      <c r="J89" s="199" t="s">
        <v>82</v>
      </c>
      <c r="K89" s="143">
        <v>42240</v>
      </c>
      <c r="L89" s="142" t="s">
        <v>299</v>
      </c>
      <c r="M89" s="154">
        <v>0</v>
      </c>
      <c r="N89" s="154">
        <v>7.4999999999999997E-2</v>
      </c>
      <c r="O89" s="154">
        <v>0.15</v>
      </c>
      <c r="P89" s="154">
        <v>0.15</v>
      </c>
      <c r="Q89" s="154">
        <v>4.4286700000000003</v>
      </c>
      <c r="R89" s="154">
        <v>0</v>
      </c>
      <c r="S89" s="154">
        <v>0</v>
      </c>
      <c r="T89" s="154">
        <f t="shared" si="21"/>
        <v>0.375</v>
      </c>
      <c r="U89" s="154">
        <v>1.2021999999999999</v>
      </c>
      <c r="V89" s="155">
        <v>0</v>
      </c>
      <c r="W89" s="155">
        <v>0</v>
      </c>
      <c r="X89" s="155">
        <v>0</v>
      </c>
      <c r="Y89" s="155">
        <v>0</v>
      </c>
      <c r="Z89" s="155">
        <v>0</v>
      </c>
      <c r="AA89" s="154">
        <v>0</v>
      </c>
      <c r="AB89" s="154">
        <v>0</v>
      </c>
      <c r="AC89" s="155">
        <v>0</v>
      </c>
      <c r="AD89" s="152"/>
      <c r="AE89" s="152"/>
      <c r="AF89" s="152"/>
      <c r="AQ89" s="43">
        <f t="shared" si="22"/>
        <v>0.375</v>
      </c>
      <c r="AR89" s="43">
        <f t="shared" si="23"/>
        <v>1.5771999999999999</v>
      </c>
      <c r="AS89" s="43">
        <f t="shared" si="24"/>
        <v>0</v>
      </c>
      <c r="AU89" s="141">
        <f t="shared" si="25"/>
        <v>0.68533333333333335</v>
      </c>
      <c r="AV89" s="141">
        <f t="shared" si="26"/>
        <v>0.16294699467410603</v>
      </c>
      <c r="AW89" s="141" t="e">
        <f t="shared" si="27"/>
        <v>#DIV/0!</v>
      </c>
    </row>
    <row r="90" spans="1:49" s="141" customFormat="1" ht="23.25">
      <c r="A90" s="142" t="s">
        <v>62</v>
      </c>
      <c r="B90" s="199">
        <v>417</v>
      </c>
      <c r="C90" s="199">
        <v>3268</v>
      </c>
      <c r="D90" s="199">
        <v>101</v>
      </c>
      <c r="E90" s="199" t="s">
        <v>403</v>
      </c>
      <c r="F90" s="148" t="s">
        <v>412</v>
      </c>
      <c r="G90" s="148" t="s">
        <v>411</v>
      </c>
      <c r="H90" s="146">
        <v>8.2669999999999995</v>
      </c>
      <c r="I90" s="149">
        <v>6</v>
      </c>
      <c r="J90" s="199" t="s">
        <v>82</v>
      </c>
      <c r="K90" s="143">
        <v>42240</v>
      </c>
      <c r="L90" s="142" t="s">
        <v>299</v>
      </c>
      <c r="M90" s="154">
        <v>1.325</v>
      </c>
      <c r="N90" s="154">
        <v>4.7750000000000004</v>
      </c>
      <c r="O90" s="154">
        <v>1.4</v>
      </c>
      <c r="P90" s="154">
        <v>0.8</v>
      </c>
      <c r="Q90" s="154">
        <v>3.3894600000000001</v>
      </c>
      <c r="R90" s="154">
        <v>0</v>
      </c>
      <c r="S90" s="154">
        <v>0</v>
      </c>
      <c r="T90" s="154">
        <f t="shared" si="21"/>
        <v>8.3000000000000007</v>
      </c>
      <c r="U90" s="154">
        <v>1.1529799999999999</v>
      </c>
      <c r="V90" s="155">
        <v>9</v>
      </c>
      <c r="W90" s="155">
        <v>0</v>
      </c>
      <c r="X90" s="155">
        <v>8</v>
      </c>
      <c r="Y90" s="155">
        <v>0</v>
      </c>
      <c r="Z90" s="155">
        <v>0</v>
      </c>
      <c r="AA90" s="154">
        <v>3.04</v>
      </c>
      <c r="AB90" s="154">
        <v>1.0506488793654633E-2</v>
      </c>
      <c r="AC90" s="155">
        <v>0</v>
      </c>
      <c r="AD90" s="152"/>
      <c r="AE90" s="152"/>
      <c r="AF90" s="152"/>
      <c r="AQ90" s="43">
        <f t="shared" si="22"/>
        <v>8.3000000000000007</v>
      </c>
      <c r="AR90" s="43">
        <f t="shared" si="23"/>
        <v>9.4529800000000002</v>
      </c>
      <c r="AS90" s="43">
        <f t="shared" si="24"/>
        <v>8</v>
      </c>
      <c r="AU90" s="141">
        <f t="shared" si="25"/>
        <v>0.99602409638554201</v>
      </c>
      <c r="AV90" s="141">
        <f t="shared" si="26"/>
        <v>0.87453903425163271</v>
      </c>
      <c r="AW90" s="141">
        <f t="shared" si="27"/>
        <v>1.0333749999999999</v>
      </c>
    </row>
    <row r="91" spans="1:49" s="141" customFormat="1" ht="23.25">
      <c r="A91" s="142" t="s">
        <v>62</v>
      </c>
      <c r="B91" s="199">
        <v>417</v>
      </c>
      <c r="C91" s="199">
        <v>3344</v>
      </c>
      <c r="D91" s="199">
        <v>100</v>
      </c>
      <c r="E91" s="199" t="s">
        <v>67</v>
      </c>
      <c r="F91" s="148" t="s">
        <v>413</v>
      </c>
      <c r="G91" s="148" t="s">
        <v>414</v>
      </c>
      <c r="H91" s="146">
        <v>0.17</v>
      </c>
      <c r="I91" s="149">
        <v>9</v>
      </c>
      <c r="J91" s="199" t="s">
        <v>505</v>
      </c>
      <c r="K91" s="143">
        <v>42238</v>
      </c>
      <c r="L91" s="142" t="s">
        <v>299</v>
      </c>
      <c r="M91" s="154">
        <v>0</v>
      </c>
      <c r="N91" s="154">
        <v>0</v>
      </c>
      <c r="O91" s="154">
        <v>0.15</v>
      </c>
      <c r="P91" s="154">
        <v>0.05</v>
      </c>
      <c r="Q91" s="154">
        <v>4.47</v>
      </c>
      <c r="R91" s="154">
        <v>0</v>
      </c>
      <c r="S91" s="154">
        <v>0</v>
      </c>
      <c r="T91" s="154">
        <f t="shared" si="21"/>
        <v>0.2</v>
      </c>
      <c r="U91" s="154">
        <v>1.0329999999999999</v>
      </c>
      <c r="V91" s="155">
        <v>0</v>
      </c>
      <c r="W91" s="155">
        <v>0</v>
      </c>
      <c r="X91" s="155">
        <v>0</v>
      </c>
      <c r="Y91" s="155">
        <v>0</v>
      </c>
      <c r="Z91" s="155">
        <v>0</v>
      </c>
      <c r="AA91" s="154">
        <v>0</v>
      </c>
      <c r="AB91" s="154">
        <v>0</v>
      </c>
      <c r="AC91" s="155">
        <v>0</v>
      </c>
      <c r="AD91" s="152"/>
      <c r="AE91" s="152"/>
      <c r="AF91" s="152"/>
      <c r="AQ91" s="43">
        <f t="shared" si="22"/>
        <v>0.2</v>
      </c>
      <c r="AR91" s="43">
        <f t="shared" si="23"/>
        <v>1.2329999999999999</v>
      </c>
      <c r="AS91" s="43">
        <f t="shared" si="24"/>
        <v>0</v>
      </c>
      <c r="AU91" s="141">
        <f t="shared" si="25"/>
        <v>0.85</v>
      </c>
      <c r="AV91" s="141">
        <f t="shared" si="26"/>
        <v>0.13787510137875103</v>
      </c>
      <c r="AW91" s="141" t="e">
        <f t="shared" si="27"/>
        <v>#DIV/0!</v>
      </c>
    </row>
    <row r="92" spans="1:49" s="141" customFormat="1" ht="23.25">
      <c r="A92" s="142" t="s">
        <v>62</v>
      </c>
      <c r="B92" s="199">
        <v>417</v>
      </c>
      <c r="C92" s="199">
        <v>3344</v>
      </c>
      <c r="D92" s="199">
        <v>100</v>
      </c>
      <c r="E92" s="199" t="s">
        <v>67</v>
      </c>
      <c r="F92" s="148" t="s">
        <v>414</v>
      </c>
      <c r="G92" s="148" t="s">
        <v>415</v>
      </c>
      <c r="H92" s="146">
        <v>0.53500000000000003</v>
      </c>
      <c r="I92" s="149">
        <v>9</v>
      </c>
      <c r="J92" s="199" t="s">
        <v>505</v>
      </c>
      <c r="K92" s="143">
        <v>42238</v>
      </c>
      <c r="L92" s="142" t="s">
        <v>299</v>
      </c>
      <c r="M92" s="154">
        <v>0.35</v>
      </c>
      <c r="N92" s="154">
        <v>2.5000000000000001E-2</v>
      </c>
      <c r="O92" s="154">
        <v>7.4999999999999997E-2</v>
      </c>
      <c r="P92" s="154">
        <v>0.1</v>
      </c>
      <c r="Q92" s="154">
        <v>3.1577299999999999</v>
      </c>
      <c r="R92" s="154">
        <v>0</v>
      </c>
      <c r="S92" s="154">
        <v>0</v>
      </c>
      <c r="T92" s="154">
        <f t="shared" si="21"/>
        <v>0.55000000000000004</v>
      </c>
      <c r="U92" s="154">
        <v>1.25441</v>
      </c>
      <c r="V92" s="155">
        <v>0</v>
      </c>
      <c r="W92" s="155">
        <v>0</v>
      </c>
      <c r="X92" s="155">
        <v>0</v>
      </c>
      <c r="Y92" s="155">
        <v>0</v>
      </c>
      <c r="Z92" s="155">
        <v>0</v>
      </c>
      <c r="AA92" s="154">
        <v>0</v>
      </c>
      <c r="AB92" s="154">
        <v>0</v>
      </c>
      <c r="AC92" s="155">
        <v>0</v>
      </c>
      <c r="AD92" s="152"/>
      <c r="AE92" s="152"/>
      <c r="AF92" s="152"/>
      <c r="AQ92" s="43">
        <f t="shared" si="22"/>
        <v>0.55000000000000004</v>
      </c>
      <c r="AR92" s="43">
        <f t="shared" si="23"/>
        <v>1.8044100000000001</v>
      </c>
      <c r="AS92" s="43">
        <f t="shared" si="24"/>
        <v>0</v>
      </c>
      <c r="AU92" s="141">
        <f t="shared" si="25"/>
        <v>0.97272727272727266</v>
      </c>
      <c r="AV92" s="141">
        <f t="shared" si="26"/>
        <v>0.29649580749386228</v>
      </c>
      <c r="AW92" s="141" t="e">
        <f t="shared" si="27"/>
        <v>#DIV/0!</v>
      </c>
    </row>
    <row r="93" spans="1:49" s="141" customFormat="1" ht="23.25">
      <c r="A93" s="142" t="s">
        <v>62</v>
      </c>
      <c r="B93" s="199">
        <v>417</v>
      </c>
      <c r="C93" s="199">
        <v>3344</v>
      </c>
      <c r="D93" s="199">
        <v>100</v>
      </c>
      <c r="E93" s="199" t="s">
        <v>67</v>
      </c>
      <c r="F93" s="148" t="s">
        <v>414</v>
      </c>
      <c r="G93" s="148" t="s">
        <v>413</v>
      </c>
      <c r="H93" s="146">
        <v>0.17</v>
      </c>
      <c r="I93" s="149">
        <v>9</v>
      </c>
      <c r="J93" s="199" t="s">
        <v>82</v>
      </c>
      <c r="K93" s="143">
        <v>42238</v>
      </c>
      <c r="L93" s="142" t="s">
        <v>299</v>
      </c>
      <c r="M93" s="154">
        <v>0</v>
      </c>
      <c r="N93" s="154">
        <v>2.5000000000000001E-2</v>
      </c>
      <c r="O93" s="154">
        <v>0.05</v>
      </c>
      <c r="P93" s="154">
        <v>2.5000000000000001E-2</v>
      </c>
      <c r="Q93" s="154">
        <v>3.9725000000000001</v>
      </c>
      <c r="R93" s="154">
        <v>0</v>
      </c>
      <c r="S93" s="154">
        <v>0</v>
      </c>
      <c r="T93" s="154">
        <f t="shared" si="21"/>
        <v>0.1</v>
      </c>
      <c r="U93" s="154">
        <v>0.86375000000000002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4">
        <v>0</v>
      </c>
      <c r="AB93" s="154">
        <v>0</v>
      </c>
      <c r="AC93" s="155">
        <v>0</v>
      </c>
      <c r="AD93" s="152"/>
      <c r="AE93" s="152"/>
      <c r="AF93" s="152"/>
      <c r="AQ93" s="43">
        <f t="shared" si="22"/>
        <v>0.1</v>
      </c>
      <c r="AR93" s="43">
        <f t="shared" si="23"/>
        <v>0.96375</v>
      </c>
      <c r="AS93" s="43">
        <f t="shared" si="24"/>
        <v>0</v>
      </c>
      <c r="AU93" s="141">
        <f t="shared" si="25"/>
        <v>1.7</v>
      </c>
      <c r="AV93" s="141">
        <f t="shared" si="26"/>
        <v>0.17639429312581065</v>
      </c>
      <c r="AW93" s="141" t="e">
        <f t="shared" si="27"/>
        <v>#DIV/0!</v>
      </c>
    </row>
    <row r="94" spans="1:49" s="141" customFormat="1" ht="23.25">
      <c r="A94" s="142" t="s">
        <v>62</v>
      </c>
      <c r="B94" s="199">
        <v>417</v>
      </c>
      <c r="C94" s="199">
        <v>3344</v>
      </c>
      <c r="D94" s="199">
        <v>100</v>
      </c>
      <c r="E94" s="199" t="s">
        <v>67</v>
      </c>
      <c r="F94" s="148" t="s">
        <v>415</v>
      </c>
      <c r="G94" s="148" t="s">
        <v>129</v>
      </c>
      <c r="H94" s="146">
        <v>9.5000000000000001E-2</v>
      </c>
      <c r="I94" s="149">
        <v>9</v>
      </c>
      <c r="J94" s="199" t="s">
        <v>505</v>
      </c>
      <c r="K94" s="143">
        <v>42238</v>
      </c>
      <c r="L94" s="142" t="s">
        <v>299</v>
      </c>
      <c r="M94" s="154">
        <v>7.4999999999999997E-2</v>
      </c>
      <c r="N94" s="154">
        <v>0</v>
      </c>
      <c r="O94" s="154">
        <v>2.5000000000000001E-2</v>
      </c>
      <c r="P94" s="154">
        <v>2.5000000000000001E-2</v>
      </c>
      <c r="Q94" s="154">
        <v>3.17</v>
      </c>
      <c r="R94" s="154">
        <v>0</v>
      </c>
      <c r="S94" s="154">
        <v>0</v>
      </c>
      <c r="T94" s="154">
        <f t="shared" si="21"/>
        <v>0.125</v>
      </c>
      <c r="U94" s="154">
        <v>1.1594</v>
      </c>
      <c r="V94" s="155">
        <v>0</v>
      </c>
      <c r="W94" s="155">
        <v>0</v>
      </c>
      <c r="X94" s="155">
        <v>0</v>
      </c>
      <c r="Y94" s="155">
        <v>0</v>
      </c>
      <c r="Z94" s="155">
        <v>0</v>
      </c>
      <c r="AA94" s="154">
        <v>0</v>
      </c>
      <c r="AB94" s="154">
        <v>0</v>
      </c>
      <c r="AC94" s="155">
        <v>0</v>
      </c>
      <c r="AD94" s="152"/>
      <c r="AE94" s="152"/>
      <c r="AF94" s="152"/>
      <c r="AQ94" s="43">
        <f t="shared" si="22"/>
        <v>0.125</v>
      </c>
      <c r="AR94" s="43">
        <f t="shared" si="23"/>
        <v>1.2844</v>
      </c>
      <c r="AS94" s="43">
        <f t="shared" si="24"/>
        <v>0</v>
      </c>
      <c r="AU94" s="141">
        <f t="shared" si="25"/>
        <v>0.76</v>
      </c>
      <c r="AV94" s="141">
        <f t="shared" si="26"/>
        <v>7.3964497041420121E-2</v>
      </c>
      <c r="AW94" s="141" t="e">
        <f t="shared" si="27"/>
        <v>#DIV/0!</v>
      </c>
    </row>
    <row r="95" spans="1:49" s="141" customFormat="1" ht="23.25">
      <c r="A95" s="142" t="s">
        <v>62</v>
      </c>
      <c r="B95" s="199">
        <v>417</v>
      </c>
      <c r="C95" s="199">
        <v>3344</v>
      </c>
      <c r="D95" s="199">
        <v>100</v>
      </c>
      <c r="E95" s="199" t="s">
        <v>67</v>
      </c>
      <c r="F95" s="148" t="s">
        <v>415</v>
      </c>
      <c r="G95" s="148" t="s">
        <v>414</v>
      </c>
      <c r="H95" s="146">
        <v>0.53500000000000003</v>
      </c>
      <c r="I95" s="149">
        <v>9</v>
      </c>
      <c r="J95" s="199" t="s">
        <v>82</v>
      </c>
      <c r="K95" s="143">
        <v>42238</v>
      </c>
      <c r="L95" s="142" t="s">
        <v>299</v>
      </c>
      <c r="M95" s="154">
        <v>7.4999999999999997E-2</v>
      </c>
      <c r="N95" s="154">
        <v>0.3</v>
      </c>
      <c r="O95" s="154">
        <v>0.125</v>
      </c>
      <c r="P95" s="154">
        <v>0.05</v>
      </c>
      <c r="Q95" s="154">
        <v>3.3236400000000001</v>
      </c>
      <c r="R95" s="154">
        <v>0</v>
      </c>
      <c r="S95" s="154">
        <v>0</v>
      </c>
      <c r="T95" s="154">
        <f t="shared" si="21"/>
        <v>0.55000000000000004</v>
      </c>
      <c r="U95" s="154">
        <v>1.0846800000000001</v>
      </c>
      <c r="V95" s="155">
        <v>0</v>
      </c>
      <c r="W95" s="155">
        <v>0</v>
      </c>
      <c r="X95" s="155">
        <v>0</v>
      </c>
      <c r="Y95" s="155">
        <v>0</v>
      </c>
      <c r="Z95" s="155">
        <v>0</v>
      </c>
      <c r="AA95" s="154">
        <v>0</v>
      </c>
      <c r="AB95" s="154">
        <v>0</v>
      </c>
      <c r="AC95" s="155">
        <v>0</v>
      </c>
      <c r="AD95" s="152"/>
      <c r="AE95" s="152"/>
      <c r="AF95" s="152"/>
      <c r="AQ95" s="43">
        <f t="shared" si="22"/>
        <v>0.55000000000000004</v>
      </c>
      <c r="AR95" s="43">
        <f t="shared" si="23"/>
        <v>1.6346800000000001</v>
      </c>
      <c r="AS95" s="43">
        <f t="shared" si="24"/>
        <v>0</v>
      </c>
      <c r="AU95" s="141">
        <f t="shared" si="25"/>
        <v>0.97272727272727266</v>
      </c>
      <c r="AV95" s="141">
        <f t="shared" si="26"/>
        <v>0.32728118041451537</v>
      </c>
      <c r="AW95" s="141" t="e">
        <f t="shared" si="27"/>
        <v>#DIV/0!</v>
      </c>
    </row>
    <row r="96" spans="1:49" s="141" customFormat="1" ht="23.25">
      <c r="A96" s="142" t="s">
        <v>62</v>
      </c>
      <c r="B96" s="199">
        <v>417</v>
      </c>
      <c r="C96" s="199">
        <v>3344</v>
      </c>
      <c r="D96" s="199">
        <v>100</v>
      </c>
      <c r="E96" s="199" t="s">
        <v>67</v>
      </c>
      <c r="F96" s="148" t="s">
        <v>129</v>
      </c>
      <c r="G96" s="148" t="s">
        <v>415</v>
      </c>
      <c r="H96" s="146">
        <v>9.5000000000000001E-2</v>
      </c>
      <c r="I96" s="149">
        <v>9</v>
      </c>
      <c r="J96" s="199" t="s">
        <v>82</v>
      </c>
      <c r="K96" s="143">
        <v>42238</v>
      </c>
      <c r="L96" s="142" t="s">
        <v>299</v>
      </c>
      <c r="M96" s="154">
        <v>0</v>
      </c>
      <c r="N96" s="154">
        <v>7.4999999999999997E-2</v>
      </c>
      <c r="O96" s="154">
        <v>2.5000000000000001E-2</v>
      </c>
      <c r="P96" s="154">
        <v>0</v>
      </c>
      <c r="Q96" s="154">
        <v>3.11</v>
      </c>
      <c r="R96" s="154">
        <v>0</v>
      </c>
      <c r="S96" s="154">
        <v>0</v>
      </c>
      <c r="T96" s="154">
        <f t="shared" si="21"/>
        <v>0.1</v>
      </c>
      <c r="U96" s="154">
        <v>1.1165</v>
      </c>
      <c r="V96" s="155">
        <v>0</v>
      </c>
      <c r="W96" s="155">
        <v>0</v>
      </c>
      <c r="X96" s="155">
        <v>0</v>
      </c>
      <c r="Y96" s="155">
        <v>0</v>
      </c>
      <c r="Z96" s="155">
        <v>0</v>
      </c>
      <c r="AA96" s="154">
        <v>0</v>
      </c>
      <c r="AB96" s="154">
        <v>0</v>
      </c>
      <c r="AC96" s="155">
        <v>0</v>
      </c>
      <c r="AD96" s="152"/>
      <c r="AE96" s="152"/>
      <c r="AF96" s="152"/>
      <c r="AQ96" s="43">
        <f t="shared" si="22"/>
        <v>0.1</v>
      </c>
      <c r="AR96" s="43">
        <f t="shared" si="23"/>
        <v>1.2165000000000001</v>
      </c>
      <c r="AS96" s="43">
        <f t="shared" si="24"/>
        <v>0</v>
      </c>
      <c r="AU96" s="141">
        <f t="shared" si="25"/>
        <v>0.95</v>
      </c>
      <c r="AV96" s="141">
        <f t="shared" si="26"/>
        <v>7.809288943690916E-2</v>
      </c>
      <c r="AW96" s="141" t="e">
        <f t="shared" si="27"/>
        <v>#DIV/0!</v>
      </c>
    </row>
    <row r="97" spans="1:49" s="141" customFormat="1" ht="23.25">
      <c r="A97" s="142" t="s">
        <v>62</v>
      </c>
      <c r="B97" s="199">
        <v>417</v>
      </c>
      <c r="C97" s="199">
        <v>3344</v>
      </c>
      <c r="D97" s="199">
        <v>100</v>
      </c>
      <c r="E97" s="199" t="s">
        <v>67</v>
      </c>
      <c r="F97" s="148" t="s">
        <v>416</v>
      </c>
      <c r="G97" s="148" t="s">
        <v>417</v>
      </c>
      <c r="H97" s="146">
        <v>1.0900000000000001</v>
      </c>
      <c r="I97" s="149">
        <v>9</v>
      </c>
      <c r="J97" s="199" t="s">
        <v>505</v>
      </c>
      <c r="K97" s="143">
        <v>42238</v>
      </c>
      <c r="L97" s="142" t="s">
        <v>299</v>
      </c>
      <c r="M97" s="154">
        <v>0.15</v>
      </c>
      <c r="N97" s="154">
        <v>0.17499999999999999</v>
      </c>
      <c r="O97" s="154">
        <v>0.42499999999999999</v>
      </c>
      <c r="P97" s="154">
        <v>0.35</v>
      </c>
      <c r="Q97" s="154">
        <v>4.9165900000000002</v>
      </c>
      <c r="R97" s="154">
        <v>0</v>
      </c>
      <c r="S97" s="154">
        <v>0</v>
      </c>
      <c r="T97" s="154">
        <f t="shared" si="21"/>
        <v>1.1000000000000001</v>
      </c>
      <c r="U97" s="154">
        <v>1.0101599999999999</v>
      </c>
      <c r="V97" s="155">
        <v>0</v>
      </c>
      <c r="W97" s="155">
        <v>0</v>
      </c>
      <c r="X97" s="155">
        <v>0</v>
      </c>
      <c r="Y97" s="155">
        <v>0</v>
      </c>
      <c r="Z97" s="155">
        <v>0</v>
      </c>
      <c r="AA97" s="154">
        <v>0</v>
      </c>
      <c r="AB97" s="154">
        <v>0</v>
      </c>
      <c r="AC97" s="155">
        <v>0</v>
      </c>
      <c r="AD97" s="152"/>
      <c r="AE97" s="152"/>
      <c r="AF97" s="152"/>
      <c r="AQ97" s="43">
        <f t="shared" si="22"/>
        <v>1.1000000000000001</v>
      </c>
      <c r="AR97" s="43">
        <f t="shared" si="23"/>
        <v>2.11016</v>
      </c>
      <c r="AS97" s="43">
        <f t="shared" si="24"/>
        <v>0</v>
      </c>
      <c r="AU97" s="141">
        <f t="shared" si="25"/>
        <v>0.99090909090909085</v>
      </c>
      <c r="AV97" s="141">
        <f t="shared" si="26"/>
        <v>0.51654850816999665</v>
      </c>
      <c r="AW97" s="141" t="e">
        <f t="shared" si="27"/>
        <v>#DIV/0!</v>
      </c>
    </row>
    <row r="98" spans="1:49" s="141" customFormat="1" ht="23.25">
      <c r="A98" s="142" t="s">
        <v>62</v>
      </c>
      <c r="B98" s="199">
        <v>417</v>
      </c>
      <c r="C98" s="199">
        <v>3344</v>
      </c>
      <c r="D98" s="199">
        <v>100</v>
      </c>
      <c r="E98" s="199" t="s">
        <v>67</v>
      </c>
      <c r="F98" s="148" t="s">
        <v>417</v>
      </c>
      <c r="G98" s="148" t="s">
        <v>291</v>
      </c>
      <c r="H98" s="146">
        <v>0.35</v>
      </c>
      <c r="I98" s="149">
        <v>9</v>
      </c>
      <c r="J98" s="199" t="s">
        <v>505</v>
      </c>
      <c r="K98" s="143">
        <v>42238</v>
      </c>
      <c r="L98" s="142" t="s">
        <v>299</v>
      </c>
      <c r="M98" s="154">
        <v>2.5000000000000001E-2</v>
      </c>
      <c r="N98" s="154">
        <v>0</v>
      </c>
      <c r="O98" s="154">
        <v>0.15</v>
      </c>
      <c r="P98" s="154">
        <v>0.2</v>
      </c>
      <c r="Q98" s="154">
        <v>5.0813300000000003</v>
      </c>
      <c r="R98" s="154">
        <v>0</v>
      </c>
      <c r="S98" s="154">
        <v>0</v>
      </c>
      <c r="T98" s="154">
        <f t="shared" si="21"/>
        <v>0.375</v>
      </c>
      <c r="U98" s="154">
        <v>1.0747100000000001</v>
      </c>
      <c r="V98" s="155">
        <v>0</v>
      </c>
      <c r="W98" s="155">
        <v>0</v>
      </c>
      <c r="X98" s="155">
        <v>0</v>
      </c>
      <c r="Y98" s="155">
        <v>0</v>
      </c>
      <c r="Z98" s="155">
        <v>0</v>
      </c>
      <c r="AA98" s="154">
        <v>0</v>
      </c>
      <c r="AB98" s="154">
        <v>0</v>
      </c>
      <c r="AC98" s="155">
        <v>0</v>
      </c>
      <c r="AD98" s="152"/>
      <c r="AE98" s="152"/>
      <c r="AF98" s="152"/>
      <c r="AQ98" s="43">
        <f t="shared" si="22"/>
        <v>0.375</v>
      </c>
      <c r="AR98" s="43">
        <f t="shared" si="23"/>
        <v>1.4497100000000001</v>
      </c>
      <c r="AS98" s="43">
        <f t="shared" si="24"/>
        <v>0</v>
      </c>
      <c r="AU98" s="141">
        <f t="shared" si="25"/>
        <v>0.93333333333333324</v>
      </c>
      <c r="AV98" s="141">
        <f t="shared" si="26"/>
        <v>0.24142759586400037</v>
      </c>
      <c r="AW98" s="141" t="e">
        <f t="shared" si="27"/>
        <v>#DIV/0!</v>
      </c>
    </row>
    <row r="99" spans="1:49" s="141" customFormat="1" ht="23.25">
      <c r="A99" s="142" t="s">
        <v>62</v>
      </c>
      <c r="B99" s="199">
        <v>417</v>
      </c>
      <c r="C99" s="199">
        <v>3344</v>
      </c>
      <c r="D99" s="199">
        <v>100</v>
      </c>
      <c r="E99" s="199" t="s">
        <v>67</v>
      </c>
      <c r="F99" s="148" t="s">
        <v>417</v>
      </c>
      <c r="G99" s="148" t="s">
        <v>416</v>
      </c>
      <c r="H99" s="146">
        <v>1.0900000000000001</v>
      </c>
      <c r="I99" s="149">
        <v>9</v>
      </c>
      <c r="J99" s="199" t="s">
        <v>82</v>
      </c>
      <c r="K99" s="143">
        <v>42238</v>
      </c>
      <c r="L99" s="142" t="s">
        <v>299</v>
      </c>
      <c r="M99" s="154">
        <v>7.4999999999999997E-2</v>
      </c>
      <c r="N99" s="154">
        <v>0.27500000000000002</v>
      </c>
      <c r="O99" s="154">
        <v>0.375</v>
      </c>
      <c r="P99" s="154">
        <v>0.375</v>
      </c>
      <c r="Q99" s="154">
        <v>4.7681800000000001</v>
      </c>
      <c r="R99" s="154">
        <v>0</v>
      </c>
      <c r="S99" s="154">
        <v>0</v>
      </c>
      <c r="T99" s="154">
        <f t="shared" si="21"/>
        <v>1.1000000000000001</v>
      </c>
      <c r="U99" s="154">
        <v>1.1577299999999999</v>
      </c>
      <c r="V99" s="155">
        <v>0</v>
      </c>
      <c r="W99" s="155">
        <v>0</v>
      </c>
      <c r="X99" s="155">
        <v>0</v>
      </c>
      <c r="Y99" s="155">
        <v>0</v>
      </c>
      <c r="Z99" s="155">
        <v>0</v>
      </c>
      <c r="AA99" s="154">
        <v>0</v>
      </c>
      <c r="AB99" s="154">
        <v>0</v>
      </c>
      <c r="AC99" s="155">
        <v>0</v>
      </c>
      <c r="AD99" s="152"/>
      <c r="AE99" s="152"/>
      <c r="AF99" s="152"/>
      <c r="AQ99" s="43">
        <f t="shared" si="22"/>
        <v>1.1000000000000001</v>
      </c>
      <c r="AR99" s="43">
        <f t="shared" si="23"/>
        <v>2.25773</v>
      </c>
      <c r="AS99" s="43">
        <f t="shared" si="24"/>
        <v>0</v>
      </c>
      <c r="AU99" s="141">
        <f t="shared" si="25"/>
        <v>0.99090909090909085</v>
      </c>
      <c r="AV99" s="141">
        <f t="shared" si="26"/>
        <v>0.48278580698312024</v>
      </c>
      <c r="AW99" s="141" t="e">
        <f t="shared" si="27"/>
        <v>#DIV/0!</v>
      </c>
    </row>
    <row r="100" spans="1:49" s="141" customFormat="1" ht="23.25">
      <c r="A100" s="142" t="s">
        <v>62</v>
      </c>
      <c r="B100" s="199">
        <v>417</v>
      </c>
      <c r="C100" s="199">
        <v>3344</v>
      </c>
      <c r="D100" s="199">
        <v>100</v>
      </c>
      <c r="E100" s="199" t="s">
        <v>67</v>
      </c>
      <c r="F100" s="148" t="s">
        <v>291</v>
      </c>
      <c r="G100" s="148" t="s">
        <v>417</v>
      </c>
      <c r="H100" s="146">
        <v>0.35</v>
      </c>
      <c r="I100" s="149">
        <v>9</v>
      </c>
      <c r="J100" s="199" t="s">
        <v>82</v>
      </c>
      <c r="K100" s="143">
        <v>42238</v>
      </c>
      <c r="L100" s="142" t="s">
        <v>299</v>
      </c>
      <c r="M100" s="154">
        <v>0.15</v>
      </c>
      <c r="N100" s="154">
        <v>0.22500000000000001</v>
      </c>
      <c r="O100" s="154">
        <v>0</v>
      </c>
      <c r="P100" s="154">
        <v>0</v>
      </c>
      <c r="Q100" s="154">
        <v>2.4346700000000001</v>
      </c>
      <c r="R100" s="154">
        <v>0</v>
      </c>
      <c r="S100" s="154">
        <v>0</v>
      </c>
      <c r="T100" s="154">
        <f t="shared" si="21"/>
        <v>0.375</v>
      </c>
      <c r="U100" s="154">
        <v>1.46967</v>
      </c>
      <c r="V100" s="155">
        <v>0</v>
      </c>
      <c r="W100" s="155">
        <v>0</v>
      </c>
      <c r="X100" s="155">
        <v>0</v>
      </c>
      <c r="Y100" s="155">
        <v>0</v>
      </c>
      <c r="Z100" s="155">
        <v>0</v>
      </c>
      <c r="AA100" s="154">
        <v>0</v>
      </c>
      <c r="AB100" s="154">
        <v>0</v>
      </c>
      <c r="AC100" s="155">
        <v>0</v>
      </c>
      <c r="AD100" s="152"/>
      <c r="AE100" s="152"/>
      <c r="AF100" s="152"/>
      <c r="AQ100" s="43">
        <f t="shared" si="22"/>
        <v>0.375</v>
      </c>
      <c r="AR100" s="43">
        <f t="shared" si="23"/>
        <v>1.84467</v>
      </c>
      <c r="AS100" s="43">
        <f t="shared" si="24"/>
        <v>0</v>
      </c>
      <c r="AU100" s="141">
        <f t="shared" si="25"/>
        <v>0.93333333333333324</v>
      </c>
      <c r="AV100" s="141">
        <f t="shared" si="26"/>
        <v>0.18973583350951659</v>
      </c>
      <c r="AW100" s="141" t="e">
        <f t="shared" si="27"/>
        <v>#DIV/0!</v>
      </c>
    </row>
    <row r="101" spans="1:49" s="141" customFormat="1" ht="23.25">
      <c r="A101" s="142" t="s">
        <v>62</v>
      </c>
      <c r="B101" s="199">
        <v>417</v>
      </c>
      <c r="C101" s="199">
        <v>3344</v>
      </c>
      <c r="D101" s="199">
        <v>100</v>
      </c>
      <c r="E101" s="199" t="s">
        <v>67</v>
      </c>
      <c r="F101" s="148" t="s">
        <v>130</v>
      </c>
      <c r="G101" s="148" t="s">
        <v>418</v>
      </c>
      <c r="H101" s="146">
        <v>1.2</v>
      </c>
      <c r="I101" s="149">
        <v>9</v>
      </c>
      <c r="J101" s="199" t="s">
        <v>505</v>
      </c>
      <c r="K101" s="143">
        <v>42238</v>
      </c>
      <c r="L101" s="142" t="s">
        <v>299</v>
      </c>
      <c r="M101" s="154">
        <v>0.15</v>
      </c>
      <c r="N101" s="154">
        <v>0.2</v>
      </c>
      <c r="O101" s="154">
        <v>0.75</v>
      </c>
      <c r="P101" s="154">
        <v>0.125</v>
      </c>
      <c r="Q101" s="154">
        <v>3.78857</v>
      </c>
      <c r="R101" s="154">
        <v>0</v>
      </c>
      <c r="S101" s="154">
        <v>0</v>
      </c>
      <c r="T101" s="154">
        <f t="shared" si="21"/>
        <v>1.2250000000000001</v>
      </c>
      <c r="U101" s="154">
        <v>0.99089799999999995</v>
      </c>
      <c r="V101" s="155">
        <v>2</v>
      </c>
      <c r="W101" s="155">
        <v>0</v>
      </c>
      <c r="X101" s="155">
        <v>0</v>
      </c>
      <c r="Y101" s="155">
        <v>0</v>
      </c>
      <c r="Z101" s="155">
        <v>0</v>
      </c>
      <c r="AA101" s="154">
        <v>0</v>
      </c>
      <c r="AB101" s="154">
        <v>0</v>
      </c>
      <c r="AC101" s="155">
        <v>0</v>
      </c>
      <c r="AD101" s="152"/>
      <c r="AE101" s="152"/>
      <c r="AF101" s="152"/>
      <c r="AQ101" s="43">
        <f t="shared" si="22"/>
        <v>1.2250000000000001</v>
      </c>
      <c r="AR101" s="43">
        <f t="shared" si="23"/>
        <v>2.2158980000000001</v>
      </c>
      <c r="AS101" s="43">
        <f t="shared" si="24"/>
        <v>0</v>
      </c>
      <c r="AU101" s="141">
        <f t="shared" si="25"/>
        <v>0.97959183673469374</v>
      </c>
      <c r="AV101" s="141">
        <f t="shared" si="26"/>
        <v>0.5415411720214558</v>
      </c>
      <c r="AW101" s="141" t="e">
        <f t="shared" si="27"/>
        <v>#DIV/0!</v>
      </c>
    </row>
    <row r="102" spans="1:49" s="141" customFormat="1" ht="23.25">
      <c r="A102" s="142" t="s">
        <v>62</v>
      </c>
      <c r="B102" s="199">
        <v>417</v>
      </c>
      <c r="C102" s="199">
        <v>3344</v>
      </c>
      <c r="D102" s="199">
        <v>100</v>
      </c>
      <c r="E102" s="199" t="s">
        <v>67</v>
      </c>
      <c r="F102" s="148" t="s">
        <v>418</v>
      </c>
      <c r="G102" s="148" t="s">
        <v>419</v>
      </c>
      <c r="H102" s="146">
        <v>0.2</v>
      </c>
      <c r="I102" s="149">
        <v>9</v>
      </c>
      <c r="J102" s="199" t="s">
        <v>505</v>
      </c>
      <c r="K102" s="143">
        <v>42238</v>
      </c>
      <c r="L102" s="142" t="s">
        <v>299</v>
      </c>
      <c r="M102" s="154">
        <v>0.05</v>
      </c>
      <c r="N102" s="154">
        <v>0.05</v>
      </c>
      <c r="O102" s="154">
        <v>2.5000000000000001E-2</v>
      </c>
      <c r="P102" s="154">
        <v>0.1</v>
      </c>
      <c r="Q102" s="154">
        <v>4.4977799999999997</v>
      </c>
      <c r="R102" s="154">
        <v>0</v>
      </c>
      <c r="S102" s="154">
        <v>0</v>
      </c>
      <c r="T102" s="154">
        <f t="shared" si="21"/>
        <v>0.22500000000000001</v>
      </c>
      <c r="U102" s="154">
        <v>1.1692199999999999</v>
      </c>
      <c r="V102" s="155">
        <v>0</v>
      </c>
      <c r="W102" s="155">
        <v>0</v>
      </c>
      <c r="X102" s="155">
        <v>0</v>
      </c>
      <c r="Y102" s="155">
        <v>0</v>
      </c>
      <c r="Z102" s="155">
        <v>0</v>
      </c>
      <c r="AA102" s="154">
        <v>0</v>
      </c>
      <c r="AB102" s="154">
        <v>0</v>
      </c>
      <c r="AC102" s="155">
        <v>0</v>
      </c>
      <c r="AD102" s="152"/>
      <c r="AE102" s="152"/>
      <c r="AF102" s="152"/>
      <c r="AQ102" s="43">
        <f t="shared" si="22"/>
        <v>0.22500000000000001</v>
      </c>
      <c r="AR102" s="43">
        <f t="shared" si="23"/>
        <v>1.39422</v>
      </c>
      <c r="AS102" s="43">
        <f t="shared" si="24"/>
        <v>0</v>
      </c>
      <c r="AU102" s="141">
        <f t="shared" si="25"/>
        <v>0.88888888888888895</v>
      </c>
      <c r="AV102" s="141">
        <f t="shared" si="26"/>
        <v>0.14344938388489623</v>
      </c>
      <c r="AW102" s="141" t="e">
        <f t="shared" si="27"/>
        <v>#DIV/0!</v>
      </c>
    </row>
    <row r="103" spans="1:49" s="141" customFormat="1" ht="23.25">
      <c r="A103" s="142" t="s">
        <v>62</v>
      </c>
      <c r="B103" s="199">
        <v>417</v>
      </c>
      <c r="C103" s="199">
        <v>3344</v>
      </c>
      <c r="D103" s="199">
        <v>100</v>
      </c>
      <c r="E103" s="199" t="s">
        <v>67</v>
      </c>
      <c r="F103" s="148" t="s">
        <v>418</v>
      </c>
      <c r="G103" s="148" t="s">
        <v>130</v>
      </c>
      <c r="H103" s="146">
        <v>1.2</v>
      </c>
      <c r="I103" s="149">
        <v>9</v>
      </c>
      <c r="J103" s="199" t="s">
        <v>82</v>
      </c>
      <c r="K103" s="143">
        <v>42238</v>
      </c>
      <c r="L103" s="142" t="s">
        <v>299</v>
      </c>
      <c r="M103" s="154">
        <v>0</v>
      </c>
      <c r="N103" s="154">
        <v>0.15</v>
      </c>
      <c r="O103" s="154">
        <v>0.45</v>
      </c>
      <c r="P103" s="154">
        <v>0.57499999999999996</v>
      </c>
      <c r="Q103" s="154">
        <v>4.9414899999999999</v>
      </c>
      <c r="R103" s="154">
        <v>0</v>
      </c>
      <c r="S103" s="154">
        <v>0</v>
      </c>
      <c r="T103" s="154">
        <f t="shared" si="21"/>
        <v>1.1749999999999998</v>
      </c>
      <c r="U103" s="154">
        <v>1.1068100000000001</v>
      </c>
      <c r="V103" s="155">
        <v>0</v>
      </c>
      <c r="W103" s="155">
        <v>0</v>
      </c>
      <c r="X103" s="155">
        <v>0</v>
      </c>
      <c r="Y103" s="155">
        <v>0</v>
      </c>
      <c r="Z103" s="155">
        <v>0</v>
      </c>
      <c r="AA103" s="154">
        <v>0</v>
      </c>
      <c r="AB103" s="154">
        <v>0</v>
      </c>
      <c r="AC103" s="155">
        <v>0</v>
      </c>
      <c r="AD103" s="152"/>
      <c r="AE103" s="152"/>
      <c r="AF103" s="152"/>
      <c r="AQ103" s="43">
        <f t="shared" si="22"/>
        <v>1.1749999999999998</v>
      </c>
      <c r="AR103" s="43">
        <f t="shared" si="23"/>
        <v>2.2818100000000001</v>
      </c>
      <c r="AS103" s="43">
        <f t="shared" si="24"/>
        <v>0</v>
      </c>
      <c r="AU103" s="141">
        <f t="shared" si="25"/>
        <v>1.021276595744681</v>
      </c>
      <c r="AV103" s="141">
        <f t="shared" si="26"/>
        <v>0.52589830003374505</v>
      </c>
      <c r="AW103" s="141" t="e">
        <f t="shared" si="27"/>
        <v>#DIV/0!</v>
      </c>
    </row>
    <row r="104" spans="1:49" s="141" customFormat="1" ht="23.25">
      <c r="A104" s="142" t="s">
        <v>62</v>
      </c>
      <c r="B104" s="199">
        <v>417</v>
      </c>
      <c r="C104" s="199">
        <v>3344</v>
      </c>
      <c r="D104" s="199">
        <v>100</v>
      </c>
      <c r="E104" s="199" t="s">
        <v>67</v>
      </c>
      <c r="F104" s="148" t="s">
        <v>419</v>
      </c>
      <c r="G104" s="148" t="s">
        <v>420</v>
      </c>
      <c r="H104" s="146">
        <v>0.14699999999999999</v>
      </c>
      <c r="I104" s="149">
        <v>9</v>
      </c>
      <c r="J104" s="199" t="s">
        <v>505</v>
      </c>
      <c r="K104" s="143">
        <v>42238</v>
      </c>
      <c r="L104" s="142" t="s">
        <v>299</v>
      </c>
      <c r="M104" s="154">
        <v>0.125</v>
      </c>
      <c r="N104" s="154">
        <v>0</v>
      </c>
      <c r="O104" s="154">
        <v>2.5000000000000001E-2</v>
      </c>
      <c r="P104" s="154">
        <v>0</v>
      </c>
      <c r="Q104" s="154">
        <v>2.2400000000000002</v>
      </c>
      <c r="R104" s="154">
        <v>0</v>
      </c>
      <c r="S104" s="154">
        <v>0</v>
      </c>
      <c r="T104" s="154">
        <f t="shared" si="21"/>
        <v>0.15</v>
      </c>
      <c r="U104" s="154">
        <v>1.2996700000000001</v>
      </c>
      <c r="V104" s="155">
        <v>0</v>
      </c>
      <c r="W104" s="155">
        <v>0</v>
      </c>
      <c r="X104" s="155">
        <v>0</v>
      </c>
      <c r="Y104" s="155">
        <v>0</v>
      </c>
      <c r="Z104" s="155">
        <v>0</v>
      </c>
      <c r="AA104" s="154">
        <v>0</v>
      </c>
      <c r="AB104" s="154">
        <v>0</v>
      </c>
      <c r="AC104" s="155">
        <v>0</v>
      </c>
      <c r="AD104" s="152"/>
      <c r="AE104" s="152"/>
      <c r="AF104" s="152"/>
      <c r="AQ104" s="43">
        <f t="shared" si="22"/>
        <v>0.15</v>
      </c>
      <c r="AR104" s="43">
        <f t="shared" si="23"/>
        <v>1.44967</v>
      </c>
      <c r="AS104" s="43">
        <f t="shared" si="24"/>
        <v>0</v>
      </c>
      <c r="AU104" s="141">
        <f t="shared" si="25"/>
        <v>0.98</v>
      </c>
      <c r="AV104" s="141">
        <f t="shared" si="26"/>
        <v>0.10140238812971228</v>
      </c>
      <c r="AW104" s="141" t="e">
        <f t="shared" si="27"/>
        <v>#DIV/0!</v>
      </c>
    </row>
    <row r="105" spans="1:49" s="141" customFormat="1" ht="23.25">
      <c r="A105" s="142" t="s">
        <v>62</v>
      </c>
      <c r="B105" s="199">
        <v>417</v>
      </c>
      <c r="C105" s="199">
        <v>3344</v>
      </c>
      <c r="D105" s="199">
        <v>100</v>
      </c>
      <c r="E105" s="199" t="s">
        <v>67</v>
      </c>
      <c r="F105" s="148" t="s">
        <v>419</v>
      </c>
      <c r="G105" s="148" t="s">
        <v>418</v>
      </c>
      <c r="H105" s="146">
        <v>0.2</v>
      </c>
      <c r="I105" s="149">
        <v>9</v>
      </c>
      <c r="J105" s="199" t="s">
        <v>82</v>
      </c>
      <c r="K105" s="143">
        <v>42238</v>
      </c>
      <c r="L105" s="142" t="s">
        <v>299</v>
      </c>
      <c r="M105" s="154">
        <v>0</v>
      </c>
      <c r="N105" s="154">
        <v>2.5000000000000001E-2</v>
      </c>
      <c r="O105" s="154">
        <v>0.1</v>
      </c>
      <c r="P105" s="154">
        <v>0.1</v>
      </c>
      <c r="Q105" s="154">
        <v>5.1011100000000003</v>
      </c>
      <c r="R105" s="154">
        <v>0</v>
      </c>
      <c r="S105" s="154">
        <v>0</v>
      </c>
      <c r="T105" s="154">
        <f t="shared" si="21"/>
        <v>0.22500000000000001</v>
      </c>
      <c r="U105" s="154">
        <v>1.1214999999999999</v>
      </c>
      <c r="V105" s="155">
        <v>0</v>
      </c>
      <c r="W105" s="155">
        <v>0</v>
      </c>
      <c r="X105" s="155">
        <v>0</v>
      </c>
      <c r="Y105" s="155">
        <v>0</v>
      </c>
      <c r="Z105" s="155">
        <v>0</v>
      </c>
      <c r="AA105" s="154">
        <v>0</v>
      </c>
      <c r="AB105" s="154">
        <v>0</v>
      </c>
      <c r="AC105" s="155">
        <v>0</v>
      </c>
      <c r="AD105" s="152"/>
      <c r="AE105" s="152"/>
      <c r="AF105" s="152"/>
      <c r="AQ105" s="43">
        <f t="shared" si="22"/>
        <v>0.22500000000000001</v>
      </c>
      <c r="AR105" s="43">
        <f t="shared" si="23"/>
        <v>1.3465</v>
      </c>
      <c r="AS105" s="43">
        <f t="shared" si="24"/>
        <v>0</v>
      </c>
      <c r="AU105" s="141">
        <f t="shared" si="25"/>
        <v>0.88888888888888895</v>
      </c>
      <c r="AV105" s="141">
        <f t="shared" si="26"/>
        <v>0.14853323431117713</v>
      </c>
      <c r="AW105" s="141" t="e">
        <f t="shared" si="27"/>
        <v>#DIV/0!</v>
      </c>
    </row>
    <row r="106" spans="1:49" s="141" customFormat="1" ht="23.25">
      <c r="A106" s="142" t="s">
        <v>62</v>
      </c>
      <c r="B106" s="199">
        <v>417</v>
      </c>
      <c r="C106" s="199">
        <v>3344</v>
      </c>
      <c r="D106" s="199">
        <v>100</v>
      </c>
      <c r="E106" s="199" t="s">
        <v>67</v>
      </c>
      <c r="F106" s="148" t="s">
        <v>420</v>
      </c>
      <c r="G106" s="148" t="s">
        <v>421</v>
      </c>
      <c r="H106" s="146">
        <v>0.153</v>
      </c>
      <c r="I106" s="149">
        <v>9</v>
      </c>
      <c r="J106" s="199" t="s">
        <v>505</v>
      </c>
      <c r="K106" s="143">
        <v>42238</v>
      </c>
      <c r="L106" s="142" t="s">
        <v>299</v>
      </c>
      <c r="M106" s="154">
        <v>7.4999999999999997E-2</v>
      </c>
      <c r="N106" s="154">
        <v>0.1</v>
      </c>
      <c r="O106" s="154">
        <v>0</v>
      </c>
      <c r="P106" s="154">
        <v>0</v>
      </c>
      <c r="Q106" s="154">
        <v>2.5057100000000001</v>
      </c>
      <c r="R106" s="154">
        <v>0</v>
      </c>
      <c r="S106" s="154">
        <v>0</v>
      </c>
      <c r="T106" s="154">
        <f t="shared" si="21"/>
        <v>0.17499999999999999</v>
      </c>
      <c r="U106" s="154">
        <v>1.3352900000000001</v>
      </c>
      <c r="V106" s="155">
        <v>0</v>
      </c>
      <c r="W106" s="155">
        <v>0</v>
      </c>
      <c r="X106" s="155">
        <v>0</v>
      </c>
      <c r="Y106" s="155">
        <v>0</v>
      </c>
      <c r="Z106" s="155">
        <v>0</v>
      </c>
      <c r="AA106" s="154">
        <v>0</v>
      </c>
      <c r="AB106" s="154">
        <v>0</v>
      </c>
      <c r="AC106" s="155">
        <v>0</v>
      </c>
      <c r="AD106" s="152"/>
      <c r="AE106" s="152"/>
      <c r="AF106" s="152"/>
      <c r="AQ106" s="43">
        <f t="shared" si="22"/>
        <v>0.17499999999999999</v>
      </c>
      <c r="AR106" s="43">
        <f t="shared" si="23"/>
        <v>1.5102900000000001</v>
      </c>
      <c r="AS106" s="43">
        <f t="shared" si="24"/>
        <v>0</v>
      </c>
      <c r="AU106" s="141">
        <f t="shared" si="25"/>
        <v>0.87428571428571433</v>
      </c>
      <c r="AV106" s="141">
        <f t="shared" si="26"/>
        <v>0.10130504737500744</v>
      </c>
      <c r="AW106" s="141" t="e">
        <f t="shared" si="27"/>
        <v>#DIV/0!</v>
      </c>
    </row>
    <row r="107" spans="1:49" ht="23.25">
      <c r="A107" s="115" t="s">
        <v>62</v>
      </c>
      <c r="B107" s="119">
        <v>417</v>
      </c>
      <c r="C107" s="119">
        <v>3344</v>
      </c>
      <c r="D107" s="119">
        <v>100</v>
      </c>
      <c r="E107" s="119" t="s">
        <v>67</v>
      </c>
      <c r="F107" s="120" t="s">
        <v>420</v>
      </c>
      <c r="G107" s="120" t="s">
        <v>419</v>
      </c>
      <c r="H107" s="146">
        <v>0.14699999999999999</v>
      </c>
      <c r="I107" s="121">
        <v>9</v>
      </c>
      <c r="J107" s="119" t="s">
        <v>82</v>
      </c>
      <c r="K107" s="116">
        <v>42238</v>
      </c>
      <c r="L107" s="115" t="s">
        <v>299</v>
      </c>
      <c r="M107" s="154">
        <v>7.4999999999999997E-2</v>
      </c>
      <c r="N107" s="154">
        <v>7.4999999999999997E-2</v>
      </c>
      <c r="O107" s="154">
        <v>0</v>
      </c>
      <c r="P107" s="154">
        <v>0</v>
      </c>
      <c r="Q107" s="154">
        <v>2.5499999999999998</v>
      </c>
      <c r="R107" s="154">
        <v>0</v>
      </c>
      <c r="S107" s="154">
        <v>0</v>
      </c>
      <c r="T107" s="154">
        <f t="shared" si="21"/>
        <v>0.15</v>
      </c>
      <c r="U107" s="154">
        <v>1.0621700000000001</v>
      </c>
      <c r="V107" s="155">
        <v>0</v>
      </c>
      <c r="W107" s="155">
        <v>0</v>
      </c>
      <c r="X107" s="155">
        <v>0</v>
      </c>
      <c r="Y107" s="155">
        <v>0</v>
      </c>
      <c r="Z107" s="155">
        <v>0</v>
      </c>
      <c r="AA107" s="154">
        <v>0</v>
      </c>
      <c r="AB107" s="154">
        <v>0</v>
      </c>
      <c r="AC107" s="155">
        <v>0</v>
      </c>
      <c r="AD107" s="152"/>
      <c r="AE107" s="124"/>
      <c r="AF107" s="124"/>
      <c r="AG107" s="105"/>
      <c r="AH107" s="105"/>
      <c r="AI107" s="105"/>
      <c r="AJ107" s="105"/>
      <c r="AK107" s="125"/>
      <c r="AL107" s="125"/>
      <c r="AM107" s="105"/>
      <c r="AN107" s="105"/>
      <c r="AO107" s="105"/>
      <c r="AP107" s="105"/>
      <c r="AQ107" s="43">
        <f t="shared" si="22"/>
        <v>0.15</v>
      </c>
      <c r="AR107" s="43">
        <f t="shared" si="23"/>
        <v>1.21217</v>
      </c>
      <c r="AS107" s="43">
        <f t="shared" si="24"/>
        <v>0</v>
      </c>
      <c r="AT107" s="141"/>
      <c r="AU107" s="141">
        <f t="shared" si="25"/>
        <v>0.98</v>
      </c>
      <c r="AV107" s="141">
        <f t="shared" si="26"/>
        <v>0.12127011887771517</v>
      </c>
      <c r="AW107" s="141" t="e">
        <f t="shared" si="27"/>
        <v>#DIV/0!</v>
      </c>
    </row>
    <row r="108" spans="1:49" ht="23.25">
      <c r="A108" s="115" t="s">
        <v>62</v>
      </c>
      <c r="B108" s="119">
        <v>417</v>
      </c>
      <c r="C108" s="119">
        <v>3344</v>
      </c>
      <c r="D108" s="119">
        <v>100</v>
      </c>
      <c r="E108" s="119" t="s">
        <v>67</v>
      </c>
      <c r="F108" s="120" t="s">
        <v>421</v>
      </c>
      <c r="G108" s="120" t="s">
        <v>422</v>
      </c>
      <c r="H108" s="146">
        <v>0.1</v>
      </c>
      <c r="I108" s="121">
        <v>9</v>
      </c>
      <c r="J108" s="119" t="s">
        <v>505</v>
      </c>
      <c r="K108" s="116">
        <v>42238</v>
      </c>
      <c r="L108" s="115" t="s">
        <v>299</v>
      </c>
      <c r="M108" s="154">
        <v>0.1</v>
      </c>
      <c r="N108" s="154">
        <v>2.5000000000000001E-2</v>
      </c>
      <c r="O108" s="154">
        <v>0</v>
      </c>
      <c r="P108" s="154">
        <v>0</v>
      </c>
      <c r="Q108" s="154">
        <v>2.3540000000000001</v>
      </c>
      <c r="R108" s="154">
        <v>0</v>
      </c>
      <c r="S108" s="154">
        <v>0</v>
      </c>
      <c r="T108" s="154">
        <f t="shared" si="21"/>
        <v>0.125</v>
      </c>
      <c r="U108" s="154">
        <v>1.2665</v>
      </c>
      <c r="V108" s="155">
        <v>0</v>
      </c>
      <c r="W108" s="155">
        <v>0</v>
      </c>
      <c r="X108" s="155">
        <v>0</v>
      </c>
      <c r="Y108" s="155">
        <v>0</v>
      </c>
      <c r="Z108" s="155">
        <v>0</v>
      </c>
      <c r="AA108" s="154">
        <v>0</v>
      </c>
      <c r="AB108" s="154">
        <v>0</v>
      </c>
      <c r="AC108" s="155">
        <v>0</v>
      </c>
      <c r="AD108" s="152"/>
      <c r="AE108" s="124"/>
      <c r="AF108" s="124"/>
      <c r="AG108" s="105"/>
      <c r="AH108" s="105"/>
      <c r="AI108" s="105"/>
      <c r="AJ108" s="105"/>
      <c r="AK108" s="125"/>
      <c r="AL108" s="125"/>
      <c r="AM108" s="105"/>
      <c r="AN108" s="105"/>
      <c r="AO108" s="105"/>
      <c r="AP108" s="105"/>
      <c r="AQ108" s="43">
        <f t="shared" si="22"/>
        <v>0.125</v>
      </c>
      <c r="AR108" s="43">
        <f t="shared" si="23"/>
        <v>1.3915</v>
      </c>
      <c r="AS108" s="43">
        <f t="shared" si="24"/>
        <v>0</v>
      </c>
      <c r="AT108" s="141"/>
      <c r="AU108" s="141">
        <f t="shared" si="25"/>
        <v>0.8</v>
      </c>
      <c r="AV108" s="141">
        <f t="shared" si="26"/>
        <v>7.1864893999281351E-2</v>
      </c>
      <c r="AW108" s="141" t="e">
        <f t="shared" si="27"/>
        <v>#DIV/0!</v>
      </c>
    </row>
    <row r="109" spans="1:49" ht="23.25">
      <c r="A109" s="115" t="s">
        <v>62</v>
      </c>
      <c r="B109" s="119">
        <v>417</v>
      </c>
      <c r="C109" s="119">
        <v>3344</v>
      </c>
      <c r="D109" s="119">
        <v>100</v>
      </c>
      <c r="E109" s="119" t="s">
        <v>67</v>
      </c>
      <c r="F109" s="120" t="s">
        <v>421</v>
      </c>
      <c r="G109" s="120" t="s">
        <v>420</v>
      </c>
      <c r="H109" s="146">
        <v>0.153</v>
      </c>
      <c r="I109" s="121">
        <v>9</v>
      </c>
      <c r="J109" s="119" t="s">
        <v>82</v>
      </c>
      <c r="K109" s="116">
        <v>42238</v>
      </c>
      <c r="L109" s="115" t="s">
        <v>299</v>
      </c>
      <c r="M109" s="154">
        <v>0</v>
      </c>
      <c r="N109" s="154">
        <v>2.5000000000000001E-2</v>
      </c>
      <c r="O109" s="154">
        <v>0.05</v>
      </c>
      <c r="P109" s="154">
        <v>7.4999999999999997E-2</v>
      </c>
      <c r="Q109" s="154">
        <v>6.0033300000000001</v>
      </c>
      <c r="R109" s="154">
        <v>0</v>
      </c>
      <c r="S109" s="154">
        <v>0</v>
      </c>
      <c r="T109" s="154">
        <f t="shared" si="21"/>
        <v>0.15000000000000002</v>
      </c>
      <c r="U109" s="154">
        <v>1.0633300000000001</v>
      </c>
      <c r="V109" s="155">
        <v>0</v>
      </c>
      <c r="W109" s="155">
        <v>0</v>
      </c>
      <c r="X109" s="155">
        <v>0</v>
      </c>
      <c r="Y109" s="155">
        <v>0</v>
      </c>
      <c r="Z109" s="155">
        <v>0</v>
      </c>
      <c r="AA109" s="154">
        <v>0</v>
      </c>
      <c r="AB109" s="154">
        <v>0</v>
      </c>
      <c r="AC109" s="155">
        <v>0</v>
      </c>
      <c r="AD109" s="152"/>
      <c r="AE109" s="124"/>
      <c r="AF109" s="124"/>
      <c r="AG109" s="105"/>
      <c r="AH109" s="105"/>
      <c r="AI109" s="105"/>
      <c r="AJ109" s="105"/>
      <c r="AK109" s="125"/>
      <c r="AL109" s="125"/>
      <c r="AM109" s="105"/>
      <c r="AN109" s="105"/>
      <c r="AO109" s="105"/>
      <c r="AP109" s="105"/>
      <c r="AQ109" s="43">
        <f t="shared" si="22"/>
        <v>0.15000000000000002</v>
      </c>
      <c r="AR109" s="43">
        <f t="shared" si="23"/>
        <v>1.21333</v>
      </c>
      <c r="AS109" s="43">
        <f t="shared" si="24"/>
        <v>0</v>
      </c>
      <c r="AT109" s="141"/>
      <c r="AU109" s="141">
        <f t="shared" si="25"/>
        <v>1.0199999999999998</v>
      </c>
      <c r="AV109" s="141">
        <f t="shared" si="26"/>
        <v>0.12609924752540527</v>
      </c>
      <c r="AW109" s="141" t="e">
        <f t="shared" si="27"/>
        <v>#DIV/0!</v>
      </c>
    </row>
    <row r="110" spans="1:49" ht="23.25">
      <c r="A110" s="115" t="s">
        <v>62</v>
      </c>
      <c r="B110" s="119">
        <v>417</v>
      </c>
      <c r="C110" s="119">
        <v>3344</v>
      </c>
      <c r="D110" s="119">
        <v>100</v>
      </c>
      <c r="E110" s="119" t="s">
        <v>67</v>
      </c>
      <c r="F110" s="120" t="s">
        <v>422</v>
      </c>
      <c r="G110" s="120" t="s">
        <v>423</v>
      </c>
      <c r="H110" s="146">
        <v>0.1</v>
      </c>
      <c r="I110" s="121">
        <v>9</v>
      </c>
      <c r="J110" s="119" t="s">
        <v>505</v>
      </c>
      <c r="K110" s="116">
        <v>42238</v>
      </c>
      <c r="L110" s="115" t="s">
        <v>299</v>
      </c>
      <c r="M110" s="154">
        <v>0.05</v>
      </c>
      <c r="N110" s="154">
        <v>0.05</v>
      </c>
      <c r="O110" s="154">
        <v>2.5000000000000001E-2</v>
      </c>
      <c r="P110" s="154">
        <v>0</v>
      </c>
      <c r="Q110" s="154">
        <v>3.024</v>
      </c>
      <c r="R110" s="154">
        <v>0</v>
      </c>
      <c r="S110" s="154">
        <v>0</v>
      </c>
      <c r="T110" s="154">
        <f t="shared" si="21"/>
        <v>0.125</v>
      </c>
      <c r="U110" s="154">
        <v>1.2485999999999999</v>
      </c>
      <c r="V110" s="155">
        <v>0</v>
      </c>
      <c r="W110" s="155">
        <v>0</v>
      </c>
      <c r="X110" s="155">
        <v>0</v>
      </c>
      <c r="Y110" s="155">
        <v>0</v>
      </c>
      <c r="Z110" s="155">
        <v>0</v>
      </c>
      <c r="AA110" s="154">
        <v>0</v>
      </c>
      <c r="AB110" s="154">
        <v>0</v>
      </c>
      <c r="AC110" s="155">
        <v>0</v>
      </c>
      <c r="AD110" s="152"/>
      <c r="AE110" s="124"/>
      <c r="AF110" s="124"/>
      <c r="AG110" s="105"/>
      <c r="AH110" s="105"/>
      <c r="AI110" s="105"/>
      <c r="AJ110" s="105"/>
      <c r="AK110" s="125"/>
      <c r="AL110" s="125"/>
      <c r="AM110" s="105"/>
      <c r="AN110" s="105"/>
      <c r="AO110" s="105"/>
      <c r="AP110" s="105"/>
      <c r="AQ110" s="43">
        <f t="shared" si="22"/>
        <v>0.125</v>
      </c>
      <c r="AR110" s="43">
        <f t="shared" si="23"/>
        <v>1.3735999999999999</v>
      </c>
      <c r="AS110" s="43">
        <f t="shared" si="24"/>
        <v>0</v>
      </c>
      <c r="AT110" s="141"/>
      <c r="AU110" s="141">
        <f t="shared" si="25"/>
        <v>0.8</v>
      </c>
      <c r="AV110" s="141">
        <f t="shared" si="26"/>
        <v>7.2801397786837516E-2</v>
      </c>
      <c r="AW110" s="141" t="e">
        <f t="shared" si="27"/>
        <v>#DIV/0!</v>
      </c>
    </row>
    <row r="111" spans="1:49" ht="23.25">
      <c r="A111" s="115" t="s">
        <v>62</v>
      </c>
      <c r="B111" s="119">
        <v>417</v>
      </c>
      <c r="C111" s="119">
        <v>3344</v>
      </c>
      <c r="D111" s="119">
        <v>100</v>
      </c>
      <c r="E111" s="119" t="s">
        <v>67</v>
      </c>
      <c r="F111" s="120" t="s">
        <v>422</v>
      </c>
      <c r="G111" s="120" t="s">
        <v>421</v>
      </c>
      <c r="H111" s="146">
        <v>0.1</v>
      </c>
      <c r="I111" s="121">
        <v>9</v>
      </c>
      <c r="J111" s="119" t="s">
        <v>82</v>
      </c>
      <c r="K111" s="116">
        <v>42238</v>
      </c>
      <c r="L111" s="115" t="s">
        <v>299</v>
      </c>
      <c r="M111" s="154">
        <v>0</v>
      </c>
      <c r="N111" s="154">
        <v>0</v>
      </c>
      <c r="O111" s="154">
        <v>0</v>
      </c>
      <c r="P111" s="154">
        <v>0.125</v>
      </c>
      <c r="Q111" s="154">
        <v>8.7959999999999994</v>
      </c>
      <c r="R111" s="154">
        <v>0</v>
      </c>
      <c r="S111" s="154">
        <v>0</v>
      </c>
      <c r="T111" s="154">
        <f t="shared" si="21"/>
        <v>0.125</v>
      </c>
      <c r="U111" s="154">
        <v>1.2958000000000001</v>
      </c>
      <c r="V111" s="155">
        <v>0</v>
      </c>
      <c r="W111" s="155">
        <v>0</v>
      </c>
      <c r="X111" s="155">
        <v>0</v>
      </c>
      <c r="Y111" s="155">
        <v>0</v>
      </c>
      <c r="Z111" s="155">
        <v>0</v>
      </c>
      <c r="AA111" s="154">
        <v>0</v>
      </c>
      <c r="AB111" s="154">
        <v>0</v>
      </c>
      <c r="AC111" s="155">
        <v>0</v>
      </c>
      <c r="AD111" s="152"/>
      <c r="AE111" s="124"/>
      <c r="AF111" s="124"/>
      <c r="AG111" s="105"/>
      <c r="AH111" s="105"/>
      <c r="AI111" s="105"/>
      <c r="AJ111" s="105"/>
      <c r="AK111" s="125"/>
      <c r="AL111" s="125"/>
      <c r="AM111" s="105"/>
      <c r="AN111" s="105"/>
      <c r="AO111" s="105"/>
      <c r="AP111" s="105"/>
      <c r="AQ111" s="43">
        <f t="shared" si="22"/>
        <v>0.125</v>
      </c>
      <c r="AR111" s="43">
        <f t="shared" si="23"/>
        <v>1.4208000000000001</v>
      </c>
      <c r="AS111" s="43">
        <f t="shared" si="24"/>
        <v>0</v>
      </c>
      <c r="AT111" s="141"/>
      <c r="AU111" s="141">
        <f t="shared" si="25"/>
        <v>0.8</v>
      </c>
      <c r="AV111" s="141">
        <f t="shared" si="26"/>
        <v>7.0382882882882886E-2</v>
      </c>
      <c r="AW111" s="141" t="e">
        <f t="shared" si="27"/>
        <v>#DIV/0!</v>
      </c>
    </row>
    <row r="112" spans="1:49" ht="23.25">
      <c r="A112" s="115" t="s">
        <v>62</v>
      </c>
      <c r="B112" s="119">
        <v>417</v>
      </c>
      <c r="C112" s="119">
        <v>3344</v>
      </c>
      <c r="D112" s="119">
        <v>100</v>
      </c>
      <c r="E112" s="119" t="s">
        <v>67</v>
      </c>
      <c r="F112" s="120" t="s">
        <v>423</v>
      </c>
      <c r="G112" s="120" t="s">
        <v>422</v>
      </c>
      <c r="H112" s="146">
        <v>0.1</v>
      </c>
      <c r="I112" s="121">
        <v>9</v>
      </c>
      <c r="J112" s="119" t="s">
        <v>82</v>
      </c>
      <c r="K112" s="116">
        <v>42238</v>
      </c>
      <c r="L112" s="115" t="s">
        <v>299</v>
      </c>
      <c r="M112" s="154">
        <v>0</v>
      </c>
      <c r="N112" s="154">
        <v>0</v>
      </c>
      <c r="O112" s="154">
        <v>0.05</v>
      </c>
      <c r="P112" s="154">
        <v>7.4999999999999997E-2</v>
      </c>
      <c r="Q112" s="154">
        <v>5.3460000000000001</v>
      </c>
      <c r="R112" s="154">
        <v>0</v>
      </c>
      <c r="S112" s="154">
        <v>0</v>
      </c>
      <c r="T112" s="154">
        <f t="shared" si="21"/>
        <v>0.125</v>
      </c>
      <c r="U112" s="154">
        <v>1.0486</v>
      </c>
      <c r="V112" s="155">
        <v>0</v>
      </c>
      <c r="W112" s="155">
        <v>0</v>
      </c>
      <c r="X112" s="155">
        <v>0</v>
      </c>
      <c r="Y112" s="155">
        <v>0</v>
      </c>
      <c r="Z112" s="155">
        <v>0</v>
      </c>
      <c r="AA112" s="154">
        <v>0</v>
      </c>
      <c r="AB112" s="154">
        <v>0</v>
      </c>
      <c r="AC112" s="155">
        <v>0</v>
      </c>
      <c r="AD112" s="152"/>
      <c r="AE112" s="124"/>
      <c r="AF112" s="124"/>
      <c r="AG112" s="105"/>
      <c r="AH112" s="105"/>
      <c r="AI112" s="105"/>
      <c r="AJ112" s="105"/>
      <c r="AK112" s="125"/>
      <c r="AL112" s="125"/>
      <c r="AM112" s="105"/>
      <c r="AN112" s="105"/>
      <c r="AO112" s="105"/>
      <c r="AP112" s="105"/>
      <c r="AQ112" s="43">
        <f t="shared" si="22"/>
        <v>0.125</v>
      </c>
      <c r="AR112" s="43">
        <f t="shared" si="23"/>
        <v>1.1736</v>
      </c>
      <c r="AS112" s="43">
        <f t="shared" si="24"/>
        <v>0</v>
      </c>
      <c r="AT112" s="141"/>
      <c r="AU112" s="141">
        <f t="shared" si="25"/>
        <v>0.8</v>
      </c>
      <c r="AV112" s="141">
        <f t="shared" si="26"/>
        <v>8.5207907293796875E-2</v>
      </c>
      <c r="AW112" s="141" t="e">
        <f t="shared" si="27"/>
        <v>#DIV/0!</v>
      </c>
    </row>
    <row r="113" spans="1:49" ht="23.25">
      <c r="A113" s="115" t="s">
        <v>62</v>
      </c>
      <c r="B113" s="119">
        <v>417</v>
      </c>
      <c r="C113" s="119">
        <v>3344</v>
      </c>
      <c r="D113" s="119">
        <v>100</v>
      </c>
      <c r="E113" s="119" t="s">
        <v>67</v>
      </c>
      <c r="F113" s="120" t="s">
        <v>424</v>
      </c>
      <c r="G113" s="120" t="s">
        <v>425</v>
      </c>
      <c r="H113" s="146">
        <v>0.1</v>
      </c>
      <c r="I113" s="121">
        <v>9</v>
      </c>
      <c r="J113" s="119" t="s">
        <v>505</v>
      </c>
      <c r="K113" s="116">
        <v>42238</v>
      </c>
      <c r="L113" s="115" t="s">
        <v>299</v>
      </c>
      <c r="M113" s="154">
        <v>7.4999999999999997E-2</v>
      </c>
      <c r="N113" s="154">
        <v>0</v>
      </c>
      <c r="O113" s="154">
        <v>2.5000000000000001E-2</v>
      </c>
      <c r="P113" s="154">
        <v>2.5000000000000001E-2</v>
      </c>
      <c r="Q113" s="154">
        <v>3.1539999999999999</v>
      </c>
      <c r="R113" s="154">
        <v>0</v>
      </c>
      <c r="S113" s="154">
        <v>0</v>
      </c>
      <c r="T113" s="154">
        <f t="shared" si="21"/>
        <v>0.125</v>
      </c>
      <c r="U113" s="154">
        <v>1.1978</v>
      </c>
      <c r="V113" s="155">
        <v>0</v>
      </c>
      <c r="W113" s="155">
        <v>0</v>
      </c>
      <c r="X113" s="155">
        <v>0</v>
      </c>
      <c r="Y113" s="155">
        <v>0</v>
      </c>
      <c r="Z113" s="155">
        <v>0</v>
      </c>
      <c r="AA113" s="154">
        <v>0</v>
      </c>
      <c r="AB113" s="154">
        <v>0</v>
      </c>
      <c r="AC113" s="155">
        <v>0</v>
      </c>
      <c r="AD113" s="152"/>
      <c r="AE113" s="124"/>
      <c r="AF113" s="124"/>
      <c r="AG113" s="105"/>
      <c r="AH113" s="105"/>
      <c r="AI113" s="105"/>
      <c r="AJ113" s="105"/>
      <c r="AK113" s="125"/>
      <c r="AL113" s="125"/>
      <c r="AM113" s="105"/>
      <c r="AN113" s="105"/>
      <c r="AO113" s="105"/>
      <c r="AP113" s="105"/>
      <c r="AQ113" s="43">
        <f t="shared" si="22"/>
        <v>0.125</v>
      </c>
      <c r="AR113" s="43">
        <f t="shared" si="23"/>
        <v>1.3228</v>
      </c>
      <c r="AS113" s="43">
        <f t="shared" si="24"/>
        <v>0</v>
      </c>
      <c r="AT113" s="141"/>
      <c r="AU113" s="141">
        <f t="shared" si="25"/>
        <v>0.8</v>
      </c>
      <c r="AV113" s="141">
        <f t="shared" si="26"/>
        <v>7.5597218022376789E-2</v>
      </c>
      <c r="AW113" s="141" t="e">
        <f t="shared" si="27"/>
        <v>#DIV/0!</v>
      </c>
    </row>
    <row r="114" spans="1:49" ht="23.25">
      <c r="A114" s="115" t="s">
        <v>62</v>
      </c>
      <c r="B114" s="119">
        <v>417</v>
      </c>
      <c r="C114" s="119">
        <v>3344</v>
      </c>
      <c r="D114" s="119">
        <v>100</v>
      </c>
      <c r="E114" s="119" t="s">
        <v>67</v>
      </c>
      <c r="F114" s="120" t="s">
        <v>424</v>
      </c>
      <c r="G114" s="120" t="s">
        <v>423</v>
      </c>
      <c r="H114" s="146">
        <v>0.1</v>
      </c>
      <c r="I114" s="121">
        <v>9</v>
      </c>
      <c r="J114" s="119" t="s">
        <v>82</v>
      </c>
      <c r="K114" s="116">
        <v>42238</v>
      </c>
      <c r="L114" s="115" t="s">
        <v>299</v>
      </c>
      <c r="M114" s="154">
        <v>0.05</v>
      </c>
      <c r="N114" s="154">
        <v>0.05</v>
      </c>
      <c r="O114" s="154">
        <v>0</v>
      </c>
      <c r="P114" s="154">
        <v>2.5000000000000001E-2</v>
      </c>
      <c r="Q114" s="154">
        <v>3.3940000000000001</v>
      </c>
      <c r="R114" s="154">
        <v>0</v>
      </c>
      <c r="S114" s="154">
        <v>0</v>
      </c>
      <c r="T114" s="154">
        <f t="shared" si="21"/>
        <v>0.125</v>
      </c>
      <c r="U114" s="154">
        <v>1.0456000000000001</v>
      </c>
      <c r="V114" s="155">
        <v>0</v>
      </c>
      <c r="W114" s="155">
        <v>0</v>
      </c>
      <c r="X114" s="155">
        <v>0</v>
      </c>
      <c r="Y114" s="155">
        <v>0</v>
      </c>
      <c r="Z114" s="155">
        <v>0</v>
      </c>
      <c r="AA114" s="154">
        <v>0</v>
      </c>
      <c r="AB114" s="154">
        <v>0</v>
      </c>
      <c r="AC114" s="155">
        <v>0</v>
      </c>
      <c r="AD114" s="152"/>
      <c r="AE114" s="124"/>
      <c r="AF114" s="124"/>
      <c r="AG114" s="105"/>
      <c r="AH114" s="105"/>
      <c r="AI114" s="105"/>
      <c r="AJ114" s="105"/>
      <c r="AK114" s="125"/>
      <c r="AL114" s="125"/>
      <c r="AM114" s="105"/>
      <c r="AN114" s="105"/>
      <c r="AO114" s="105"/>
      <c r="AP114" s="105"/>
      <c r="AQ114" s="43">
        <f t="shared" si="22"/>
        <v>0.125</v>
      </c>
      <c r="AR114" s="43">
        <f t="shared" si="23"/>
        <v>1.1706000000000001</v>
      </c>
      <c r="AS114" s="43">
        <f t="shared" si="24"/>
        <v>0</v>
      </c>
      <c r="AT114" s="141"/>
      <c r="AU114" s="141">
        <f t="shared" si="25"/>
        <v>0.8</v>
      </c>
      <c r="AV114" s="141">
        <f t="shared" si="26"/>
        <v>8.5426277122842981E-2</v>
      </c>
      <c r="AW114" s="141" t="e">
        <f t="shared" si="27"/>
        <v>#DIV/0!</v>
      </c>
    </row>
    <row r="115" spans="1:49" ht="23.25">
      <c r="A115" s="115" t="s">
        <v>62</v>
      </c>
      <c r="B115" s="119">
        <v>417</v>
      </c>
      <c r="C115" s="119">
        <v>3344</v>
      </c>
      <c r="D115" s="119">
        <v>100</v>
      </c>
      <c r="E115" s="119" t="s">
        <v>67</v>
      </c>
      <c r="F115" s="120" t="s">
        <v>425</v>
      </c>
      <c r="G115" s="120" t="s">
        <v>426</v>
      </c>
      <c r="H115" s="146">
        <v>2.5000000000000001E-2</v>
      </c>
      <c r="I115" s="121">
        <v>9</v>
      </c>
      <c r="J115" s="119" t="s">
        <v>505</v>
      </c>
      <c r="K115" s="116">
        <v>42238</v>
      </c>
      <c r="L115" s="115" t="s">
        <v>299</v>
      </c>
      <c r="M115" s="154">
        <v>0</v>
      </c>
      <c r="N115" s="154">
        <v>0</v>
      </c>
      <c r="O115" s="154">
        <v>0</v>
      </c>
      <c r="P115" s="154">
        <v>0.05</v>
      </c>
      <c r="Q115" s="154">
        <v>5.5449999999999999</v>
      </c>
      <c r="R115" s="154">
        <v>0</v>
      </c>
      <c r="S115" s="154">
        <v>0</v>
      </c>
      <c r="T115" s="154">
        <f t="shared" si="21"/>
        <v>0.05</v>
      </c>
      <c r="U115" s="154">
        <v>1.0349999999999999</v>
      </c>
      <c r="V115" s="155">
        <v>3</v>
      </c>
      <c r="W115" s="155">
        <v>0</v>
      </c>
      <c r="X115" s="155">
        <v>0</v>
      </c>
      <c r="Y115" s="155">
        <v>0</v>
      </c>
      <c r="Z115" s="155">
        <v>0</v>
      </c>
      <c r="AA115" s="154">
        <v>0</v>
      </c>
      <c r="AB115" s="154">
        <v>0</v>
      </c>
      <c r="AC115" s="155">
        <v>0</v>
      </c>
      <c r="AD115" s="152"/>
      <c r="AE115" s="124"/>
      <c r="AF115" s="124"/>
      <c r="AG115" s="105"/>
      <c r="AH115" s="105"/>
      <c r="AI115" s="105"/>
      <c r="AJ115" s="105"/>
      <c r="AK115" s="125"/>
      <c r="AL115" s="125"/>
      <c r="AM115" s="105"/>
      <c r="AN115" s="105"/>
      <c r="AO115" s="105"/>
      <c r="AP115" s="105"/>
      <c r="AQ115" s="43">
        <f t="shared" si="22"/>
        <v>0.05</v>
      </c>
      <c r="AR115" s="43">
        <f t="shared" si="23"/>
        <v>1.085</v>
      </c>
      <c r="AS115" s="43">
        <f t="shared" si="24"/>
        <v>0</v>
      </c>
      <c r="AT115" s="141"/>
      <c r="AU115" s="141">
        <f t="shared" si="25"/>
        <v>0.5</v>
      </c>
      <c r="AV115" s="141">
        <f t="shared" si="26"/>
        <v>2.3041474654377881E-2</v>
      </c>
      <c r="AW115" s="141" t="e">
        <f t="shared" si="27"/>
        <v>#DIV/0!</v>
      </c>
    </row>
    <row r="116" spans="1:49" ht="23.25">
      <c r="A116" s="115" t="s">
        <v>62</v>
      </c>
      <c r="B116" s="119">
        <v>417</v>
      </c>
      <c r="C116" s="119">
        <v>3344</v>
      </c>
      <c r="D116" s="119">
        <v>100</v>
      </c>
      <c r="E116" s="119" t="s">
        <v>67</v>
      </c>
      <c r="F116" s="120" t="s">
        <v>425</v>
      </c>
      <c r="G116" s="120" t="s">
        <v>424</v>
      </c>
      <c r="H116" s="146">
        <v>0.1</v>
      </c>
      <c r="I116" s="121">
        <v>9</v>
      </c>
      <c r="J116" s="119" t="s">
        <v>82</v>
      </c>
      <c r="K116" s="116">
        <v>42238</v>
      </c>
      <c r="L116" s="115" t="s">
        <v>299</v>
      </c>
      <c r="M116" s="154">
        <v>0.05</v>
      </c>
      <c r="N116" s="154">
        <v>0.05</v>
      </c>
      <c r="O116" s="154">
        <v>2.5000000000000001E-2</v>
      </c>
      <c r="P116" s="154">
        <v>0</v>
      </c>
      <c r="Q116" s="154">
        <v>3.0619999999999998</v>
      </c>
      <c r="R116" s="154">
        <v>0</v>
      </c>
      <c r="S116" s="154">
        <v>0</v>
      </c>
      <c r="T116" s="154">
        <f t="shared" si="21"/>
        <v>0.125</v>
      </c>
      <c r="U116" s="154">
        <v>0.9516</v>
      </c>
      <c r="V116" s="155">
        <v>0</v>
      </c>
      <c r="W116" s="155">
        <v>0</v>
      </c>
      <c r="X116" s="155">
        <v>0</v>
      </c>
      <c r="Y116" s="155">
        <v>0</v>
      </c>
      <c r="Z116" s="155">
        <v>0</v>
      </c>
      <c r="AA116" s="154">
        <v>0</v>
      </c>
      <c r="AB116" s="154">
        <v>0</v>
      </c>
      <c r="AC116" s="155">
        <v>0</v>
      </c>
      <c r="AD116" s="152"/>
      <c r="AE116" s="124"/>
      <c r="AF116" s="124"/>
      <c r="AG116" s="105"/>
      <c r="AH116" s="105"/>
      <c r="AI116" s="105"/>
      <c r="AJ116" s="105"/>
      <c r="AK116" s="125"/>
      <c r="AL116" s="125"/>
      <c r="AM116" s="105"/>
      <c r="AN116" s="105"/>
      <c r="AO116" s="105"/>
      <c r="AP116" s="105"/>
      <c r="AQ116" s="43">
        <f t="shared" si="22"/>
        <v>0.125</v>
      </c>
      <c r="AR116" s="43">
        <f t="shared" si="23"/>
        <v>1.0766</v>
      </c>
      <c r="AS116" s="43">
        <f t="shared" si="24"/>
        <v>0</v>
      </c>
      <c r="AT116" s="141"/>
      <c r="AU116" s="141">
        <f t="shared" si="25"/>
        <v>0.8</v>
      </c>
      <c r="AV116" s="141">
        <f t="shared" si="26"/>
        <v>9.2885008359650759E-2</v>
      </c>
      <c r="AW116" s="141" t="e">
        <f t="shared" si="27"/>
        <v>#DIV/0!</v>
      </c>
    </row>
    <row r="117" spans="1:49" ht="23.25">
      <c r="A117" s="115" t="s">
        <v>62</v>
      </c>
      <c r="B117" s="119">
        <v>417</v>
      </c>
      <c r="C117" s="119">
        <v>3344</v>
      </c>
      <c r="D117" s="119">
        <v>100</v>
      </c>
      <c r="E117" s="119" t="s">
        <v>67</v>
      </c>
      <c r="F117" s="120" t="s">
        <v>426</v>
      </c>
      <c r="G117" s="120" t="s">
        <v>427</v>
      </c>
      <c r="H117" s="146">
        <v>0.17499999999999999</v>
      </c>
      <c r="I117" s="121">
        <v>9</v>
      </c>
      <c r="J117" s="119" t="s">
        <v>505</v>
      </c>
      <c r="K117" s="116">
        <v>42238</v>
      </c>
      <c r="L117" s="115" t="s">
        <v>299</v>
      </c>
      <c r="M117" s="154">
        <v>0</v>
      </c>
      <c r="N117" s="154">
        <v>2.5000000000000001E-2</v>
      </c>
      <c r="O117" s="154">
        <v>0.125</v>
      </c>
      <c r="P117" s="154">
        <v>2.5000000000000001E-2</v>
      </c>
      <c r="Q117" s="154">
        <v>4.4328599999999998</v>
      </c>
      <c r="R117" s="154">
        <v>0</v>
      </c>
      <c r="S117" s="154">
        <v>0</v>
      </c>
      <c r="T117" s="154">
        <f t="shared" ref="T117:T139" si="28">SUM(M117:P117)</f>
        <v>0.17499999999999999</v>
      </c>
      <c r="U117" s="154">
        <v>1.0397099999999999</v>
      </c>
      <c r="V117" s="155">
        <v>0</v>
      </c>
      <c r="W117" s="155">
        <v>0</v>
      </c>
      <c r="X117" s="155">
        <v>0</v>
      </c>
      <c r="Y117" s="155">
        <v>0</v>
      </c>
      <c r="Z117" s="155">
        <v>0</v>
      </c>
      <c r="AA117" s="154">
        <v>0</v>
      </c>
      <c r="AB117" s="154">
        <v>0</v>
      </c>
      <c r="AC117" s="155">
        <v>0</v>
      </c>
      <c r="AD117" s="152"/>
      <c r="AE117" s="124"/>
      <c r="AF117" s="124"/>
      <c r="AG117" s="105"/>
      <c r="AH117" s="105"/>
      <c r="AI117" s="105"/>
      <c r="AJ117" s="105"/>
      <c r="AK117" s="125"/>
      <c r="AL117" s="125"/>
      <c r="AM117" s="105"/>
      <c r="AN117" s="105"/>
      <c r="AO117" s="105"/>
      <c r="AP117" s="105"/>
      <c r="AQ117" s="43">
        <f t="shared" ref="AQ117:AQ139" si="29">SUM(M117:P117)</f>
        <v>0.17499999999999999</v>
      </c>
      <c r="AR117" s="43">
        <f t="shared" ref="AR117:AR139" si="30">SUM(R117:U117)</f>
        <v>1.21471</v>
      </c>
      <c r="AS117" s="43">
        <f t="shared" ref="AS117:AS139" si="31">SUM(W117:Y117)</f>
        <v>0</v>
      </c>
      <c r="AT117" s="141"/>
      <c r="AU117" s="141">
        <f t="shared" ref="AU117:AU139" si="32">H117/AQ117</f>
        <v>1</v>
      </c>
      <c r="AV117" s="141">
        <f t="shared" ref="AV117:AV139" si="33">H117/AR117</f>
        <v>0.14406730824641273</v>
      </c>
      <c r="AW117" s="141" t="e">
        <f t="shared" ref="AW117:AW139" si="34">H117/AS117</f>
        <v>#DIV/0!</v>
      </c>
    </row>
    <row r="118" spans="1:49" ht="23.25">
      <c r="A118" s="115" t="s">
        <v>62</v>
      </c>
      <c r="B118" s="119">
        <v>417</v>
      </c>
      <c r="C118" s="119">
        <v>3344</v>
      </c>
      <c r="D118" s="119">
        <v>100</v>
      </c>
      <c r="E118" s="119" t="s">
        <v>67</v>
      </c>
      <c r="F118" s="120" t="s">
        <v>426</v>
      </c>
      <c r="G118" s="120" t="s">
        <v>425</v>
      </c>
      <c r="H118" s="146">
        <v>2.5000000000000001E-2</v>
      </c>
      <c r="I118" s="121">
        <v>9</v>
      </c>
      <c r="J118" s="119" t="s">
        <v>82</v>
      </c>
      <c r="K118" s="116">
        <v>42238</v>
      </c>
      <c r="L118" s="115" t="s">
        <v>299</v>
      </c>
      <c r="M118" s="154">
        <v>0</v>
      </c>
      <c r="N118" s="154">
        <v>0.05</v>
      </c>
      <c r="O118" s="154">
        <v>0</v>
      </c>
      <c r="P118" s="154">
        <v>0</v>
      </c>
      <c r="Q118" s="154">
        <v>2.91</v>
      </c>
      <c r="R118" s="154">
        <v>0</v>
      </c>
      <c r="S118" s="154">
        <v>0</v>
      </c>
      <c r="T118" s="154">
        <f t="shared" si="28"/>
        <v>0.05</v>
      </c>
      <c r="U118" s="154">
        <v>1.444</v>
      </c>
      <c r="V118" s="155">
        <v>0</v>
      </c>
      <c r="W118" s="155">
        <v>0</v>
      </c>
      <c r="X118" s="155">
        <v>0</v>
      </c>
      <c r="Y118" s="155">
        <v>0</v>
      </c>
      <c r="Z118" s="155">
        <v>0</v>
      </c>
      <c r="AA118" s="154">
        <v>0</v>
      </c>
      <c r="AB118" s="154">
        <v>0</v>
      </c>
      <c r="AC118" s="155">
        <v>0</v>
      </c>
      <c r="AD118" s="152"/>
      <c r="AE118" s="124"/>
      <c r="AF118" s="124"/>
      <c r="AG118" s="105"/>
      <c r="AH118" s="105"/>
      <c r="AI118" s="105"/>
      <c r="AJ118" s="105"/>
      <c r="AK118" s="125"/>
      <c r="AL118" s="125"/>
      <c r="AM118" s="105"/>
      <c r="AN118" s="105"/>
      <c r="AO118" s="105"/>
      <c r="AP118" s="105"/>
      <c r="AQ118" s="43">
        <f t="shared" si="29"/>
        <v>0.05</v>
      </c>
      <c r="AR118" s="43">
        <f t="shared" si="30"/>
        <v>1.494</v>
      </c>
      <c r="AS118" s="43">
        <f t="shared" si="31"/>
        <v>0</v>
      </c>
      <c r="AT118" s="141"/>
      <c r="AU118" s="141">
        <f t="shared" si="32"/>
        <v>0.5</v>
      </c>
      <c r="AV118" s="141">
        <f t="shared" si="33"/>
        <v>1.6733601070950468E-2</v>
      </c>
      <c r="AW118" s="141" t="e">
        <f t="shared" si="34"/>
        <v>#DIV/0!</v>
      </c>
    </row>
    <row r="119" spans="1:49" ht="23.25">
      <c r="A119" s="115" t="s">
        <v>62</v>
      </c>
      <c r="B119" s="119">
        <v>417</v>
      </c>
      <c r="C119" s="119">
        <v>3344</v>
      </c>
      <c r="D119" s="119">
        <v>100</v>
      </c>
      <c r="E119" s="119" t="s">
        <v>67</v>
      </c>
      <c r="F119" s="120" t="s">
        <v>427</v>
      </c>
      <c r="G119" s="120" t="s">
        <v>428</v>
      </c>
      <c r="H119" s="146">
        <v>0.1</v>
      </c>
      <c r="I119" s="121">
        <v>9</v>
      </c>
      <c r="J119" s="119" t="s">
        <v>505</v>
      </c>
      <c r="K119" s="116">
        <v>42238</v>
      </c>
      <c r="L119" s="115" t="s">
        <v>299</v>
      </c>
      <c r="M119" s="154">
        <v>0</v>
      </c>
      <c r="N119" s="154">
        <v>2.5000000000000001E-2</v>
      </c>
      <c r="O119" s="154">
        <v>0.05</v>
      </c>
      <c r="P119" s="154">
        <v>2.5000000000000001E-2</v>
      </c>
      <c r="Q119" s="154">
        <v>5.0199999999999996</v>
      </c>
      <c r="R119" s="154">
        <v>0</v>
      </c>
      <c r="S119" s="154">
        <v>0</v>
      </c>
      <c r="T119" s="154">
        <f t="shared" si="28"/>
        <v>0.1</v>
      </c>
      <c r="U119" s="154">
        <v>1.08975</v>
      </c>
      <c r="V119" s="155">
        <v>0</v>
      </c>
      <c r="W119" s="155">
        <v>0</v>
      </c>
      <c r="X119" s="155">
        <v>0</v>
      </c>
      <c r="Y119" s="155">
        <v>0</v>
      </c>
      <c r="Z119" s="155">
        <v>0</v>
      </c>
      <c r="AA119" s="154">
        <v>0</v>
      </c>
      <c r="AB119" s="154">
        <v>0</v>
      </c>
      <c r="AC119" s="155">
        <v>0</v>
      </c>
      <c r="AD119" s="152"/>
      <c r="AE119" s="124"/>
      <c r="AF119" s="124"/>
      <c r="AG119" s="105"/>
      <c r="AH119" s="105"/>
      <c r="AI119" s="105"/>
      <c r="AJ119" s="105"/>
      <c r="AK119" s="125"/>
      <c r="AL119" s="125"/>
      <c r="AM119" s="105"/>
      <c r="AN119" s="105"/>
      <c r="AO119" s="105"/>
      <c r="AP119" s="105"/>
      <c r="AQ119" s="43">
        <f t="shared" si="29"/>
        <v>0.1</v>
      </c>
      <c r="AR119" s="43">
        <f t="shared" si="30"/>
        <v>1.1897500000000001</v>
      </c>
      <c r="AS119" s="43">
        <f t="shared" si="31"/>
        <v>0</v>
      </c>
      <c r="AT119" s="141"/>
      <c r="AU119" s="141">
        <f t="shared" si="32"/>
        <v>1</v>
      </c>
      <c r="AV119" s="141">
        <f t="shared" si="33"/>
        <v>8.405127127547804E-2</v>
      </c>
      <c r="AW119" s="141" t="e">
        <f t="shared" si="34"/>
        <v>#DIV/0!</v>
      </c>
    </row>
    <row r="120" spans="1:49" ht="23.25">
      <c r="A120" s="115" t="s">
        <v>62</v>
      </c>
      <c r="B120" s="119">
        <v>417</v>
      </c>
      <c r="C120" s="119">
        <v>3344</v>
      </c>
      <c r="D120" s="119">
        <v>100</v>
      </c>
      <c r="E120" s="119" t="s">
        <v>67</v>
      </c>
      <c r="F120" s="120" t="s">
        <v>427</v>
      </c>
      <c r="G120" s="120" t="s">
        <v>426</v>
      </c>
      <c r="H120" s="146">
        <v>0.17499999999999999</v>
      </c>
      <c r="I120" s="121">
        <v>9</v>
      </c>
      <c r="J120" s="119" t="s">
        <v>82</v>
      </c>
      <c r="K120" s="116">
        <v>42238</v>
      </c>
      <c r="L120" s="115" t="s">
        <v>299</v>
      </c>
      <c r="M120" s="154">
        <v>0.05</v>
      </c>
      <c r="N120" s="154">
        <v>0.05</v>
      </c>
      <c r="O120" s="154">
        <v>0.05</v>
      </c>
      <c r="P120" s="154">
        <v>2.5000000000000001E-2</v>
      </c>
      <c r="Q120" s="154">
        <v>3.7214299999999998</v>
      </c>
      <c r="R120" s="154">
        <v>0</v>
      </c>
      <c r="S120" s="154">
        <v>0</v>
      </c>
      <c r="T120" s="154">
        <f t="shared" si="28"/>
        <v>0.17500000000000002</v>
      </c>
      <c r="U120" s="154">
        <v>1.2025699999999999</v>
      </c>
      <c r="V120" s="155">
        <v>0</v>
      </c>
      <c r="W120" s="155">
        <v>0</v>
      </c>
      <c r="X120" s="155">
        <v>0</v>
      </c>
      <c r="Y120" s="155">
        <v>0</v>
      </c>
      <c r="Z120" s="155">
        <v>0</v>
      </c>
      <c r="AA120" s="154">
        <v>0</v>
      </c>
      <c r="AB120" s="154">
        <v>0</v>
      </c>
      <c r="AC120" s="155">
        <v>0</v>
      </c>
      <c r="AD120" s="152"/>
      <c r="AE120" s="124"/>
      <c r="AF120" s="124"/>
      <c r="AG120" s="105"/>
      <c r="AH120" s="105"/>
      <c r="AI120" s="105"/>
      <c r="AJ120" s="105"/>
      <c r="AK120" s="125"/>
      <c r="AL120" s="125"/>
      <c r="AM120" s="105"/>
      <c r="AN120" s="105"/>
      <c r="AO120" s="105"/>
      <c r="AP120" s="105"/>
      <c r="AQ120" s="43">
        <f t="shared" si="29"/>
        <v>0.17500000000000002</v>
      </c>
      <c r="AR120" s="43">
        <f t="shared" si="30"/>
        <v>1.37757</v>
      </c>
      <c r="AS120" s="43">
        <f t="shared" si="31"/>
        <v>0</v>
      </c>
      <c r="AT120" s="141"/>
      <c r="AU120" s="141">
        <f t="shared" si="32"/>
        <v>0.99999999999999989</v>
      </c>
      <c r="AV120" s="141">
        <f t="shared" si="33"/>
        <v>0.12703528677308593</v>
      </c>
      <c r="AW120" s="141" t="e">
        <f t="shared" si="34"/>
        <v>#DIV/0!</v>
      </c>
    </row>
    <row r="121" spans="1:49" ht="23.25">
      <c r="A121" s="115" t="s">
        <v>62</v>
      </c>
      <c r="B121" s="119">
        <v>417</v>
      </c>
      <c r="C121" s="119">
        <v>3344</v>
      </c>
      <c r="D121" s="119">
        <v>100</v>
      </c>
      <c r="E121" s="119" t="s">
        <v>67</v>
      </c>
      <c r="F121" s="120" t="s">
        <v>428</v>
      </c>
      <c r="G121" s="120" t="s">
        <v>429</v>
      </c>
      <c r="H121" s="146">
        <v>7.4999999999999997E-2</v>
      </c>
      <c r="I121" s="121">
        <v>9</v>
      </c>
      <c r="J121" s="119" t="s">
        <v>505</v>
      </c>
      <c r="K121" s="116">
        <v>42238</v>
      </c>
      <c r="L121" s="115" t="s">
        <v>299</v>
      </c>
      <c r="M121" s="154">
        <v>0</v>
      </c>
      <c r="N121" s="154">
        <v>0</v>
      </c>
      <c r="O121" s="154">
        <v>0.05</v>
      </c>
      <c r="P121" s="154">
        <v>0.05</v>
      </c>
      <c r="Q121" s="154">
        <v>5.7050000000000001</v>
      </c>
      <c r="R121" s="154">
        <v>0</v>
      </c>
      <c r="S121" s="154">
        <v>0</v>
      </c>
      <c r="T121" s="154">
        <f t="shared" si="28"/>
        <v>0.1</v>
      </c>
      <c r="U121" s="154">
        <v>1.23525</v>
      </c>
      <c r="V121" s="155">
        <v>0</v>
      </c>
      <c r="W121" s="155">
        <v>0</v>
      </c>
      <c r="X121" s="155">
        <v>0</v>
      </c>
      <c r="Y121" s="155">
        <v>0</v>
      </c>
      <c r="Z121" s="155">
        <v>0</v>
      </c>
      <c r="AA121" s="154">
        <v>0</v>
      </c>
      <c r="AB121" s="154">
        <v>0</v>
      </c>
      <c r="AC121" s="155">
        <v>0</v>
      </c>
      <c r="AD121" s="152"/>
      <c r="AE121" s="124"/>
      <c r="AF121" s="124"/>
      <c r="AG121" s="105"/>
      <c r="AH121" s="105"/>
      <c r="AI121" s="105"/>
      <c r="AJ121" s="105"/>
      <c r="AK121" s="125"/>
      <c r="AL121" s="125"/>
      <c r="AM121" s="105"/>
      <c r="AN121" s="105"/>
      <c r="AO121" s="105"/>
      <c r="AP121" s="105"/>
      <c r="AQ121" s="43">
        <f t="shared" si="29"/>
        <v>0.1</v>
      </c>
      <c r="AR121" s="43">
        <f t="shared" si="30"/>
        <v>1.33525</v>
      </c>
      <c r="AS121" s="43">
        <f t="shared" si="31"/>
        <v>0</v>
      </c>
      <c r="AT121" s="141"/>
      <c r="AU121" s="141">
        <f t="shared" si="32"/>
        <v>0.74999999999999989</v>
      </c>
      <c r="AV121" s="141">
        <f t="shared" si="33"/>
        <v>5.6169256693503082E-2</v>
      </c>
      <c r="AW121" s="141" t="e">
        <f t="shared" si="34"/>
        <v>#DIV/0!</v>
      </c>
    </row>
    <row r="122" spans="1:49" ht="23.25">
      <c r="A122" s="115" t="s">
        <v>62</v>
      </c>
      <c r="B122" s="119">
        <v>417</v>
      </c>
      <c r="C122" s="119">
        <v>3344</v>
      </c>
      <c r="D122" s="119">
        <v>100</v>
      </c>
      <c r="E122" s="119" t="s">
        <v>67</v>
      </c>
      <c r="F122" s="120" t="s">
        <v>428</v>
      </c>
      <c r="G122" s="120" t="s">
        <v>427</v>
      </c>
      <c r="H122" s="146">
        <v>0.1</v>
      </c>
      <c r="I122" s="121">
        <v>9</v>
      </c>
      <c r="J122" s="119" t="s">
        <v>82</v>
      </c>
      <c r="K122" s="116">
        <v>42238</v>
      </c>
      <c r="L122" s="115" t="s">
        <v>299</v>
      </c>
      <c r="M122" s="154">
        <v>0</v>
      </c>
      <c r="N122" s="154">
        <v>2.5000000000000001E-2</v>
      </c>
      <c r="O122" s="154">
        <v>7.4999999999999997E-2</v>
      </c>
      <c r="P122" s="154">
        <v>0</v>
      </c>
      <c r="Q122" s="154">
        <v>3.94</v>
      </c>
      <c r="R122" s="154">
        <v>0</v>
      </c>
      <c r="S122" s="154">
        <v>0</v>
      </c>
      <c r="T122" s="154">
        <f t="shared" si="28"/>
        <v>0.1</v>
      </c>
      <c r="U122" s="154">
        <v>1.10175</v>
      </c>
      <c r="V122" s="155">
        <v>0</v>
      </c>
      <c r="W122" s="155">
        <v>0</v>
      </c>
      <c r="X122" s="155">
        <v>0</v>
      </c>
      <c r="Y122" s="155">
        <v>0</v>
      </c>
      <c r="Z122" s="155">
        <v>0</v>
      </c>
      <c r="AA122" s="154">
        <v>0</v>
      </c>
      <c r="AB122" s="154">
        <v>0</v>
      </c>
      <c r="AC122" s="155">
        <v>0</v>
      </c>
      <c r="AD122" s="152"/>
      <c r="AE122" s="124"/>
      <c r="AF122" s="124"/>
      <c r="AG122" s="105"/>
      <c r="AH122" s="105"/>
      <c r="AI122" s="105"/>
      <c r="AJ122" s="105"/>
      <c r="AK122" s="125"/>
      <c r="AL122" s="125"/>
      <c r="AM122" s="105"/>
      <c r="AN122" s="105"/>
      <c r="AO122" s="105"/>
      <c r="AP122" s="105"/>
      <c r="AQ122" s="43">
        <f t="shared" si="29"/>
        <v>0.1</v>
      </c>
      <c r="AR122" s="43">
        <f t="shared" si="30"/>
        <v>1.2017500000000001</v>
      </c>
      <c r="AS122" s="43">
        <f t="shared" si="31"/>
        <v>0</v>
      </c>
      <c r="AT122" s="141"/>
      <c r="AU122" s="141">
        <f t="shared" si="32"/>
        <v>1</v>
      </c>
      <c r="AV122" s="141">
        <f t="shared" si="33"/>
        <v>8.3211982525483674E-2</v>
      </c>
      <c r="AW122" s="141" t="e">
        <f t="shared" si="34"/>
        <v>#DIV/0!</v>
      </c>
    </row>
    <row r="123" spans="1:49" ht="23.25">
      <c r="A123" s="115" t="s">
        <v>62</v>
      </c>
      <c r="B123" s="119">
        <v>417</v>
      </c>
      <c r="C123" s="119">
        <v>3344</v>
      </c>
      <c r="D123" s="119">
        <v>100</v>
      </c>
      <c r="E123" s="119" t="s">
        <v>67</v>
      </c>
      <c r="F123" s="120" t="s">
        <v>429</v>
      </c>
      <c r="G123" s="120" t="s">
        <v>430</v>
      </c>
      <c r="H123" s="146">
        <v>0.86499999999999999</v>
      </c>
      <c r="I123" s="121">
        <v>9</v>
      </c>
      <c r="J123" s="119" t="s">
        <v>505</v>
      </c>
      <c r="K123" s="116">
        <v>42238</v>
      </c>
      <c r="L123" s="115" t="s">
        <v>299</v>
      </c>
      <c r="M123" s="154">
        <v>0</v>
      </c>
      <c r="N123" s="154">
        <v>2.5000000000000001E-2</v>
      </c>
      <c r="O123" s="154">
        <v>0.57499999999999996</v>
      </c>
      <c r="P123" s="154">
        <v>0.27500000000000002</v>
      </c>
      <c r="Q123" s="154">
        <v>4.6297100000000002</v>
      </c>
      <c r="R123" s="154">
        <v>0</v>
      </c>
      <c r="S123" s="154">
        <v>0</v>
      </c>
      <c r="T123" s="154">
        <f t="shared" si="28"/>
        <v>0.875</v>
      </c>
      <c r="U123" s="154">
        <v>1.0661099999999999</v>
      </c>
      <c r="V123" s="155">
        <v>0</v>
      </c>
      <c r="W123" s="155">
        <v>0</v>
      </c>
      <c r="X123" s="155">
        <v>0</v>
      </c>
      <c r="Y123" s="155">
        <v>0</v>
      </c>
      <c r="Z123" s="155">
        <v>0</v>
      </c>
      <c r="AA123" s="154">
        <v>0</v>
      </c>
      <c r="AB123" s="154">
        <v>0</v>
      </c>
      <c r="AC123" s="155">
        <v>0</v>
      </c>
      <c r="AD123" s="152"/>
      <c r="AE123" s="124"/>
      <c r="AF123" s="124"/>
      <c r="AG123" s="105"/>
      <c r="AH123" s="105"/>
      <c r="AI123" s="105"/>
      <c r="AJ123" s="105"/>
      <c r="AK123" s="125"/>
      <c r="AL123" s="125"/>
      <c r="AM123" s="105"/>
      <c r="AN123" s="105"/>
      <c r="AO123" s="105"/>
      <c r="AP123" s="105"/>
      <c r="AQ123" s="43">
        <f t="shared" si="29"/>
        <v>0.875</v>
      </c>
      <c r="AR123" s="43">
        <f t="shared" si="30"/>
        <v>1.9411099999999999</v>
      </c>
      <c r="AS123" s="43">
        <f t="shared" si="31"/>
        <v>0</v>
      </c>
      <c r="AT123" s="141"/>
      <c r="AU123" s="141">
        <f t="shared" si="32"/>
        <v>0.98857142857142855</v>
      </c>
      <c r="AV123" s="141">
        <f t="shared" si="33"/>
        <v>0.4456213197603433</v>
      </c>
      <c r="AW123" s="141" t="e">
        <f t="shared" si="34"/>
        <v>#DIV/0!</v>
      </c>
    </row>
    <row r="124" spans="1:49" ht="23.25">
      <c r="A124" s="115" t="s">
        <v>62</v>
      </c>
      <c r="B124" s="119">
        <v>417</v>
      </c>
      <c r="C124" s="119">
        <v>3344</v>
      </c>
      <c r="D124" s="119">
        <v>100</v>
      </c>
      <c r="E124" s="119" t="s">
        <v>67</v>
      </c>
      <c r="F124" s="120" t="s">
        <v>429</v>
      </c>
      <c r="G124" s="120" t="s">
        <v>428</v>
      </c>
      <c r="H124" s="146">
        <v>7.4999999999999997E-2</v>
      </c>
      <c r="I124" s="121">
        <v>9</v>
      </c>
      <c r="J124" s="119" t="s">
        <v>82</v>
      </c>
      <c r="K124" s="116">
        <v>42238</v>
      </c>
      <c r="L124" s="115" t="s">
        <v>299</v>
      </c>
      <c r="M124" s="154">
        <v>0</v>
      </c>
      <c r="N124" s="154">
        <v>0.05</v>
      </c>
      <c r="O124" s="154">
        <v>0.05</v>
      </c>
      <c r="P124" s="154">
        <v>2.5000000000000001E-2</v>
      </c>
      <c r="Q124" s="154">
        <v>3.944</v>
      </c>
      <c r="R124" s="154">
        <v>0</v>
      </c>
      <c r="S124" s="154">
        <v>0</v>
      </c>
      <c r="T124" s="154">
        <f t="shared" si="28"/>
        <v>0.125</v>
      </c>
      <c r="U124" s="154">
        <v>1.0984</v>
      </c>
      <c r="V124" s="155">
        <v>0</v>
      </c>
      <c r="W124" s="155">
        <v>0</v>
      </c>
      <c r="X124" s="155">
        <v>0</v>
      </c>
      <c r="Y124" s="155">
        <v>0</v>
      </c>
      <c r="Z124" s="155">
        <v>0</v>
      </c>
      <c r="AA124" s="154">
        <v>0</v>
      </c>
      <c r="AB124" s="154">
        <v>0</v>
      </c>
      <c r="AC124" s="155">
        <v>0</v>
      </c>
      <c r="AD124" s="152"/>
      <c r="AE124" s="124"/>
      <c r="AF124" s="124"/>
      <c r="AG124" s="105"/>
      <c r="AH124" s="105"/>
      <c r="AI124" s="105"/>
      <c r="AJ124" s="105"/>
      <c r="AK124" s="125"/>
      <c r="AL124" s="125"/>
      <c r="AM124" s="105"/>
      <c r="AN124" s="105"/>
      <c r="AO124" s="105"/>
      <c r="AP124" s="105"/>
      <c r="AQ124" s="43">
        <f t="shared" si="29"/>
        <v>0.125</v>
      </c>
      <c r="AR124" s="43">
        <f t="shared" si="30"/>
        <v>1.2234</v>
      </c>
      <c r="AS124" s="43">
        <f t="shared" si="31"/>
        <v>0</v>
      </c>
      <c r="AT124" s="141"/>
      <c r="AU124" s="141">
        <f t="shared" si="32"/>
        <v>0.6</v>
      </c>
      <c r="AV124" s="141">
        <f t="shared" si="33"/>
        <v>6.1304561059342809E-2</v>
      </c>
      <c r="AW124" s="141" t="e">
        <f t="shared" si="34"/>
        <v>#DIV/0!</v>
      </c>
    </row>
    <row r="125" spans="1:49" ht="23.25">
      <c r="A125" s="115" t="s">
        <v>62</v>
      </c>
      <c r="B125" s="119">
        <v>417</v>
      </c>
      <c r="C125" s="119">
        <v>3344</v>
      </c>
      <c r="D125" s="119">
        <v>100</v>
      </c>
      <c r="E125" s="119" t="s">
        <v>67</v>
      </c>
      <c r="F125" s="120" t="s">
        <v>430</v>
      </c>
      <c r="G125" s="120" t="s">
        <v>431</v>
      </c>
      <c r="H125" s="146">
        <v>0.86</v>
      </c>
      <c r="I125" s="121">
        <v>9</v>
      </c>
      <c r="J125" s="119" t="s">
        <v>505</v>
      </c>
      <c r="K125" s="116">
        <v>42238</v>
      </c>
      <c r="L125" s="115" t="s">
        <v>299</v>
      </c>
      <c r="M125" s="154">
        <v>0.1</v>
      </c>
      <c r="N125" s="154">
        <v>0.05</v>
      </c>
      <c r="O125" s="154">
        <v>0.6</v>
      </c>
      <c r="P125" s="154">
        <v>0.125</v>
      </c>
      <c r="Q125" s="154">
        <v>4.0791399999999998</v>
      </c>
      <c r="R125" s="154">
        <v>0</v>
      </c>
      <c r="S125" s="154">
        <v>0</v>
      </c>
      <c r="T125" s="154">
        <f t="shared" si="28"/>
        <v>0.875</v>
      </c>
      <c r="U125" s="154">
        <v>1.0664899999999999</v>
      </c>
      <c r="V125" s="155">
        <v>2</v>
      </c>
      <c r="W125" s="155">
        <v>0</v>
      </c>
      <c r="X125" s="155">
        <v>0</v>
      </c>
      <c r="Y125" s="155">
        <v>0</v>
      </c>
      <c r="Z125" s="155">
        <v>0</v>
      </c>
      <c r="AA125" s="154">
        <v>0</v>
      </c>
      <c r="AB125" s="154">
        <v>0</v>
      </c>
      <c r="AC125" s="155">
        <v>0</v>
      </c>
      <c r="AD125" s="152"/>
      <c r="AE125" s="124"/>
      <c r="AF125" s="124"/>
      <c r="AG125" s="105"/>
      <c r="AH125" s="105"/>
      <c r="AI125" s="105"/>
      <c r="AJ125" s="105"/>
      <c r="AK125" s="125"/>
      <c r="AL125" s="125"/>
      <c r="AM125" s="105"/>
      <c r="AN125" s="105"/>
      <c r="AO125" s="105"/>
      <c r="AP125" s="105"/>
      <c r="AQ125" s="43">
        <f t="shared" si="29"/>
        <v>0.875</v>
      </c>
      <c r="AR125" s="43">
        <f t="shared" si="30"/>
        <v>1.9414899999999999</v>
      </c>
      <c r="AS125" s="43">
        <f t="shared" si="31"/>
        <v>0</v>
      </c>
      <c r="AT125" s="141"/>
      <c r="AU125" s="141">
        <f t="shared" si="32"/>
        <v>0.98285714285714287</v>
      </c>
      <c r="AV125" s="141">
        <f t="shared" si="33"/>
        <v>0.44295875847931226</v>
      </c>
      <c r="AW125" s="141" t="e">
        <f t="shared" si="34"/>
        <v>#DIV/0!</v>
      </c>
    </row>
    <row r="126" spans="1:49" ht="23.25">
      <c r="A126" s="115" t="s">
        <v>62</v>
      </c>
      <c r="B126" s="119">
        <v>417</v>
      </c>
      <c r="C126" s="119">
        <v>3344</v>
      </c>
      <c r="D126" s="119">
        <v>100</v>
      </c>
      <c r="E126" s="119" t="s">
        <v>67</v>
      </c>
      <c r="F126" s="120" t="s">
        <v>430</v>
      </c>
      <c r="G126" s="120" t="s">
        <v>429</v>
      </c>
      <c r="H126" s="146">
        <v>0.86499999999999999</v>
      </c>
      <c r="I126" s="121">
        <v>9</v>
      </c>
      <c r="J126" s="119" t="s">
        <v>82</v>
      </c>
      <c r="K126" s="116">
        <v>42238</v>
      </c>
      <c r="L126" s="115" t="s">
        <v>299</v>
      </c>
      <c r="M126" s="154">
        <v>0</v>
      </c>
      <c r="N126" s="154">
        <v>0.1</v>
      </c>
      <c r="O126" s="154">
        <v>0.72499999999999998</v>
      </c>
      <c r="P126" s="154">
        <v>0.05</v>
      </c>
      <c r="Q126" s="154">
        <v>4.3274299999999997</v>
      </c>
      <c r="R126" s="154">
        <v>0</v>
      </c>
      <c r="S126" s="154">
        <v>0</v>
      </c>
      <c r="T126" s="154">
        <f t="shared" si="28"/>
        <v>0.875</v>
      </c>
      <c r="U126" s="154">
        <v>1.0879399999999999</v>
      </c>
      <c r="V126" s="155">
        <v>0</v>
      </c>
      <c r="W126" s="155">
        <v>0</v>
      </c>
      <c r="X126" s="155">
        <v>0</v>
      </c>
      <c r="Y126" s="155">
        <v>0</v>
      </c>
      <c r="Z126" s="155">
        <v>0</v>
      </c>
      <c r="AA126" s="154">
        <v>0</v>
      </c>
      <c r="AB126" s="154">
        <v>0</v>
      </c>
      <c r="AC126" s="155">
        <v>0</v>
      </c>
      <c r="AD126" s="152"/>
      <c r="AE126" s="124"/>
      <c r="AF126" s="124"/>
      <c r="AG126" s="105"/>
      <c r="AH126" s="105"/>
      <c r="AI126" s="105"/>
      <c r="AJ126" s="105"/>
      <c r="AK126" s="125"/>
      <c r="AL126" s="125"/>
      <c r="AM126" s="105"/>
      <c r="AN126" s="105"/>
      <c r="AO126" s="105"/>
      <c r="AP126" s="105"/>
      <c r="AQ126" s="43">
        <f t="shared" si="29"/>
        <v>0.875</v>
      </c>
      <c r="AR126" s="43">
        <f t="shared" si="30"/>
        <v>1.9629399999999999</v>
      </c>
      <c r="AS126" s="43">
        <f t="shared" si="31"/>
        <v>0</v>
      </c>
      <c r="AT126" s="141"/>
      <c r="AU126" s="141">
        <f t="shared" si="32"/>
        <v>0.98857142857142855</v>
      </c>
      <c r="AV126" s="141">
        <f t="shared" si="33"/>
        <v>0.44066553231377426</v>
      </c>
      <c r="AW126" s="141" t="e">
        <f t="shared" si="34"/>
        <v>#DIV/0!</v>
      </c>
    </row>
    <row r="127" spans="1:49" ht="23.25">
      <c r="A127" s="115" t="s">
        <v>62</v>
      </c>
      <c r="B127" s="119">
        <v>417</v>
      </c>
      <c r="C127" s="119">
        <v>3344</v>
      </c>
      <c r="D127" s="119">
        <v>100</v>
      </c>
      <c r="E127" s="119" t="s">
        <v>67</v>
      </c>
      <c r="F127" s="120" t="s">
        <v>431</v>
      </c>
      <c r="G127" s="120" t="s">
        <v>432</v>
      </c>
      <c r="H127" s="146">
        <v>1.2450000000000001</v>
      </c>
      <c r="I127" s="121">
        <v>9</v>
      </c>
      <c r="J127" s="119" t="s">
        <v>505</v>
      </c>
      <c r="K127" s="116">
        <v>42238</v>
      </c>
      <c r="L127" s="115" t="s">
        <v>299</v>
      </c>
      <c r="M127" s="154">
        <v>0</v>
      </c>
      <c r="N127" s="154">
        <v>2.5000000000000001E-2</v>
      </c>
      <c r="O127" s="154">
        <v>0.85</v>
      </c>
      <c r="P127" s="154">
        <v>0.3</v>
      </c>
      <c r="Q127" s="154">
        <v>4.6427699999999996</v>
      </c>
      <c r="R127" s="154">
        <v>0</v>
      </c>
      <c r="S127" s="154">
        <v>0</v>
      </c>
      <c r="T127" s="154">
        <f t="shared" si="28"/>
        <v>1.175</v>
      </c>
      <c r="U127" s="154">
        <v>1.0235099999999999</v>
      </c>
      <c r="V127" s="155">
        <v>0</v>
      </c>
      <c r="W127" s="155">
        <v>0</v>
      </c>
      <c r="X127" s="155">
        <v>3</v>
      </c>
      <c r="Y127" s="155">
        <v>0</v>
      </c>
      <c r="Z127" s="155">
        <v>0</v>
      </c>
      <c r="AA127" s="154">
        <v>0</v>
      </c>
      <c r="AB127" s="154">
        <v>0</v>
      </c>
      <c r="AC127" s="155">
        <v>0</v>
      </c>
      <c r="AD127" s="152"/>
      <c r="AE127" s="124"/>
      <c r="AF127" s="124"/>
      <c r="AG127" s="105"/>
      <c r="AH127" s="105"/>
      <c r="AI127" s="105"/>
      <c r="AJ127" s="105"/>
      <c r="AK127" s="125"/>
      <c r="AL127" s="125"/>
      <c r="AM127" s="105"/>
      <c r="AN127" s="105"/>
      <c r="AO127" s="105"/>
      <c r="AP127" s="105"/>
      <c r="AQ127" s="43">
        <f t="shared" si="29"/>
        <v>1.175</v>
      </c>
      <c r="AR127" s="43">
        <f t="shared" si="30"/>
        <v>2.1985099999999997</v>
      </c>
      <c r="AS127" s="43">
        <f t="shared" si="31"/>
        <v>3</v>
      </c>
      <c r="AT127" s="141"/>
      <c r="AU127" s="141">
        <f t="shared" si="32"/>
        <v>1.0595744680851065</v>
      </c>
      <c r="AV127" s="141">
        <f t="shared" si="33"/>
        <v>0.56629262545997072</v>
      </c>
      <c r="AW127" s="141">
        <f t="shared" si="34"/>
        <v>0.41500000000000004</v>
      </c>
    </row>
    <row r="128" spans="1:49" ht="23.25">
      <c r="A128" s="115" t="s">
        <v>62</v>
      </c>
      <c r="B128" s="119">
        <v>417</v>
      </c>
      <c r="C128" s="119">
        <v>3344</v>
      </c>
      <c r="D128" s="119">
        <v>100</v>
      </c>
      <c r="E128" s="119" t="s">
        <v>67</v>
      </c>
      <c r="F128" s="120" t="s">
        <v>431</v>
      </c>
      <c r="G128" s="120" t="s">
        <v>430</v>
      </c>
      <c r="H128" s="146">
        <v>0.86</v>
      </c>
      <c r="I128" s="121">
        <v>9</v>
      </c>
      <c r="J128" s="119" t="s">
        <v>82</v>
      </c>
      <c r="K128" s="116">
        <v>42238</v>
      </c>
      <c r="L128" s="115" t="s">
        <v>299</v>
      </c>
      <c r="M128" s="154">
        <v>7.4999999999999997E-2</v>
      </c>
      <c r="N128" s="154">
        <v>2.5000000000000001E-2</v>
      </c>
      <c r="O128" s="154">
        <v>0.47499999999999998</v>
      </c>
      <c r="P128" s="154">
        <v>0.3</v>
      </c>
      <c r="Q128" s="154">
        <v>4.6862899999999996</v>
      </c>
      <c r="R128" s="154">
        <v>0</v>
      </c>
      <c r="S128" s="154">
        <v>0</v>
      </c>
      <c r="T128" s="154">
        <f t="shared" si="28"/>
        <v>0.875</v>
      </c>
      <c r="U128" s="154">
        <v>1.1779999999999999</v>
      </c>
      <c r="V128" s="155">
        <v>0</v>
      </c>
      <c r="W128" s="155">
        <v>0</v>
      </c>
      <c r="X128" s="155">
        <v>0</v>
      </c>
      <c r="Y128" s="155">
        <v>0</v>
      </c>
      <c r="Z128" s="155">
        <v>0</v>
      </c>
      <c r="AA128" s="154">
        <v>0</v>
      </c>
      <c r="AB128" s="154">
        <v>0</v>
      </c>
      <c r="AC128" s="155">
        <v>0</v>
      </c>
      <c r="AD128" s="152"/>
      <c r="AE128" s="124"/>
      <c r="AF128" s="124"/>
      <c r="AG128" s="105"/>
      <c r="AH128" s="105"/>
      <c r="AI128" s="105"/>
      <c r="AJ128" s="105"/>
      <c r="AK128" s="125"/>
      <c r="AL128" s="125"/>
      <c r="AM128" s="105"/>
      <c r="AN128" s="105"/>
      <c r="AO128" s="105"/>
      <c r="AP128" s="105"/>
      <c r="AQ128" s="43">
        <f t="shared" si="29"/>
        <v>0.875</v>
      </c>
      <c r="AR128" s="43">
        <f t="shared" si="30"/>
        <v>2.0529999999999999</v>
      </c>
      <c r="AS128" s="43">
        <f t="shared" si="31"/>
        <v>0</v>
      </c>
      <c r="AT128" s="141"/>
      <c r="AU128" s="141">
        <f t="shared" si="32"/>
        <v>0.98285714285714287</v>
      </c>
      <c r="AV128" s="141">
        <f t="shared" si="33"/>
        <v>0.41889917194349735</v>
      </c>
      <c r="AW128" s="141" t="e">
        <f t="shared" si="34"/>
        <v>#DIV/0!</v>
      </c>
    </row>
    <row r="129" spans="1:49" ht="23.25">
      <c r="A129" s="115" t="s">
        <v>62</v>
      </c>
      <c r="B129" s="119">
        <v>417</v>
      </c>
      <c r="C129" s="119">
        <v>3344</v>
      </c>
      <c r="D129" s="119">
        <v>100</v>
      </c>
      <c r="E129" s="119" t="s">
        <v>67</v>
      </c>
      <c r="F129" s="120" t="s">
        <v>432</v>
      </c>
      <c r="G129" s="120" t="s">
        <v>433</v>
      </c>
      <c r="H129" s="146">
        <v>0.41599999999999998</v>
      </c>
      <c r="I129" s="121">
        <v>9</v>
      </c>
      <c r="J129" s="119" t="s">
        <v>505</v>
      </c>
      <c r="K129" s="116">
        <v>42238</v>
      </c>
      <c r="L129" s="115" t="s">
        <v>299</v>
      </c>
      <c r="M129" s="154">
        <v>2.5000000000000001E-2</v>
      </c>
      <c r="N129" s="154">
        <v>0</v>
      </c>
      <c r="O129" s="154">
        <v>0.22500000000000001</v>
      </c>
      <c r="P129" s="154">
        <v>0.17499999999999999</v>
      </c>
      <c r="Q129" s="154">
        <v>4.7688199999999998</v>
      </c>
      <c r="R129" s="154">
        <v>0</v>
      </c>
      <c r="S129" s="154">
        <v>0</v>
      </c>
      <c r="T129" s="154">
        <f t="shared" si="28"/>
        <v>0.42499999999999999</v>
      </c>
      <c r="U129" s="154">
        <v>1.1002400000000001</v>
      </c>
      <c r="V129" s="155">
        <v>0</v>
      </c>
      <c r="W129" s="155">
        <v>0</v>
      </c>
      <c r="X129" s="155">
        <v>0</v>
      </c>
      <c r="Y129" s="155">
        <v>0</v>
      </c>
      <c r="Z129" s="155">
        <v>0</v>
      </c>
      <c r="AA129" s="154">
        <v>0</v>
      </c>
      <c r="AB129" s="154">
        <v>0</v>
      </c>
      <c r="AC129" s="155">
        <v>0</v>
      </c>
      <c r="AD129" s="152"/>
      <c r="AE129" s="124"/>
      <c r="AF129" s="124"/>
      <c r="AG129" s="105"/>
      <c r="AH129" s="105"/>
      <c r="AI129" s="105"/>
      <c r="AJ129" s="105"/>
      <c r="AK129" s="125"/>
      <c r="AL129" s="125"/>
      <c r="AM129" s="105"/>
      <c r="AN129" s="105"/>
      <c r="AO129" s="105"/>
      <c r="AP129" s="105"/>
      <c r="AQ129" s="43">
        <f t="shared" si="29"/>
        <v>0.42499999999999999</v>
      </c>
      <c r="AR129" s="43">
        <f t="shared" si="30"/>
        <v>1.5252400000000002</v>
      </c>
      <c r="AS129" s="43">
        <f t="shared" si="31"/>
        <v>0</v>
      </c>
      <c r="AT129" s="141"/>
      <c r="AU129" s="141">
        <f t="shared" si="32"/>
        <v>0.97882352941176465</v>
      </c>
      <c r="AV129" s="141">
        <f t="shared" si="33"/>
        <v>0.27274396160604231</v>
      </c>
      <c r="AW129" s="141" t="e">
        <f t="shared" si="34"/>
        <v>#DIV/0!</v>
      </c>
    </row>
    <row r="130" spans="1:49" ht="23.25">
      <c r="A130" s="115" t="s">
        <v>62</v>
      </c>
      <c r="B130" s="119">
        <v>417</v>
      </c>
      <c r="C130" s="119">
        <v>3344</v>
      </c>
      <c r="D130" s="119">
        <v>100</v>
      </c>
      <c r="E130" s="119" t="s">
        <v>67</v>
      </c>
      <c r="F130" s="120" t="s">
        <v>432</v>
      </c>
      <c r="G130" s="120" t="s">
        <v>431</v>
      </c>
      <c r="H130" s="146">
        <v>1.2450000000000001</v>
      </c>
      <c r="I130" s="121">
        <v>9</v>
      </c>
      <c r="J130" s="119" t="s">
        <v>82</v>
      </c>
      <c r="K130" s="116">
        <v>42238</v>
      </c>
      <c r="L130" s="115" t="s">
        <v>299</v>
      </c>
      <c r="M130" s="154">
        <v>2.5000000000000001E-2</v>
      </c>
      <c r="N130" s="154">
        <v>0.32500000000000001</v>
      </c>
      <c r="O130" s="154">
        <v>0.72499999999999998</v>
      </c>
      <c r="P130" s="154">
        <v>0.15</v>
      </c>
      <c r="Q130" s="154">
        <v>3.9975499999999999</v>
      </c>
      <c r="R130" s="154">
        <v>0</v>
      </c>
      <c r="S130" s="154">
        <v>0</v>
      </c>
      <c r="T130" s="154">
        <f t="shared" si="28"/>
        <v>1.2249999999999999</v>
      </c>
      <c r="U130" s="154">
        <v>1.1405099999999999</v>
      </c>
      <c r="V130" s="155">
        <v>0</v>
      </c>
      <c r="W130" s="155">
        <v>0</v>
      </c>
      <c r="X130" s="155">
        <v>0</v>
      </c>
      <c r="Y130" s="155">
        <v>0</v>
      </c>
      <c r="Z130" s="155">
        <v>0</v>
      </c>
      <c r="AA130" s="154">
        <v>0</v>
      </c>
      <c r="AB130" s="154">
        <v>0</v>
      </c>
      <c r="AC130" s="155">
        <v>0</v>
      </c>
      <c r="AD130" s="152"/>
      <c r="AE130" s="124"/>
      <c r="AF130" s="124"/>
      <c r="AG130" s="105"/>
      <c r="AH130" s="105"/>
      <c r="AI130" s="105"/>
      <c r="AJ130" s="105"/>
      <c r="AK130" s="125"/>
      <c r="AL130" s="125"/>
      <c r="AM130" s="105"/>
      <c r="AN130" s="105"/>
      <c r="AO130" s="105"/>
      <c r="AP130" s="105"/>
      <c r="AQ130" s="43">
        <f t="shared" si="29"/>
        <v>1.2249999999999999</v>
      </c>
      <c r="AR130" s="43">
        <f t="shared" si="30"/>
        <v>2.3655099999999996</v>
      </c>
      <c r="AS130" s="43">
        <f t="shared" si="31"/>
        <v>0</v>
      </c>
      <c r="AT130" s="141"/>
      <c r="AU130" s="141">
        <f t="shared" si="32"/>
        <v>1.0163265306122451</v>
      </c>
      <c r="AV130" s="141">
        <f t="shared" si="33"/>
        <v>0.52631356451674283</v>
      </c>
      <c r="AW130" s="141" t="e">
        <f t="shared" si="34"/>
        <v>#DIV/0!</v>
      </c>
    </row>
    <row r="131" spans="1:49" ht="23.25">
      <c r="A131" s="115" t="s">
        <v>62</v>
      </c>
      <c r="B131" s="119">
        <v>417</v>
      </c>
      <c r="C131" s="119">
        <v>3344</v>
      </c>
      <c r="D131" s="119">
        <v>100</v>
      </c>
      <c r="E131" s="119" t="s">
        <v>67</v>
      </c>
      <c r="F131" s="120" t="s">
        <v>433</v>
      </c>
      <c r="G131" s="120" t="s">
        <v>434</v>
      </c>
      <c r="H131" s="146">
        <v>0.114</v>
      </c>
      <c r="I131" s="121">
        <v>9</v>
      </c>
      <c r="J131" s="119" t="s">
        <v>505</v>
      </c>
      <c r="K131" s="116">
        <v>42238</v>
      </c>
      <c r="L131" s="115" t="s">
        <v>299</v>
      </c>
      <c r="M131" s="154">
        <v>0</v>
      </c>
      <c r="N131" s="154">
        <v>0</v>
      </c>
      <c r="O131" s="154">
        <v>7.4999999999999997E-2</v>
      </c>
      <c r="P131" s="154">
        <v>0.05</v>
      </c>
      <c r="Q131" s="154">
        <v>4.8600000000000003</v>
      </c>
      <c r="R131" s="154">
        <v>0</v>
      </c>
      <c r="S131" s="154">
        <v>0</v>
      </c>
      <c r="T131" s="154">
        <f t="shared" si="28"/>
        <v>0.125</v>
      </c>
      <c r="U131" s="154">
        <v>1.0662</v>
      </c>
      <c r="V131" s="155">
        <v>0</v>
      </c>
      <c r="W131" s="155">
        <v>0</v>
      </c>
      <c r="X131" s="155">
        <v>0</v>
      </c>
      <c r="Y131" s="155">
        <v>0</v>
      </c>
      <c r="Z131" s="155">
        <v>0</v>
      </c>
      <c r="AA131" s="154">
        <v>0</v>
      </c>
      <c r="AB131" s="154">
        <v>0</v>
      </c>
      <c r="AC131" s="155">
        <v>0</v>
      </c>
      <c r="AD131" s="152"/>
      <c r="AE131" s="124"/>
      <c r="AF131" s="124"/>
      <c r="AG131" s="105"/>
      <c r="AH131" s="105"/>
      <c r="AI131" s="105"/>
      <c r="AJ131" s="105"/>
      <c r="AK131" s="125"/>
      <c r="AL131" s="125"/>
      <c r="AM131" s="105"/>
      <c r="AN131" s="105"/>
      <c r="AO131" s="105"/>
      <c r="AP131" s="105"/>
      <c r="AQ131" s="43">
        <f t="shared" si="29"/>
        <v>0.125</v>
      </c>
      <c r="AR131" s="43">
        <f t="shared" si="30"/>
        <v>1.1912</v>
      </c>
      <c r="AS131" s="43">
        <f t="shared" si="31"/>
        <v>0</v>
      </c>
      <c r="AT131" s="141"/>
      <c r="AU131" s="141">
        <f t="shared" si="32"/>
        <v>0.91200000000000003</v>
      </c>
      <c r="AV131" s="141">
        <f t="shared" si="33"/>
        <v>9.5701813297515106E-2</v>
      </c>
      <c r="AW131" s="141" t="e">
        <f t="shared" si="34"/>
        <v>#DIV/0!</v>
      </c>
    </row>
    <row r="132" spans="1:49" ht="23.25">
      <c r="A132" s="115" t="s">
        <v>62</v>
      </c>
      <c r="B132" s="119">
        <v>417</v>
      </c>
      <c r="C132" s="119">
        <v>3344</v>
      </c>
      <c r="D132" s="119">
        <v>100</v>
      </c>
      <c r="E132" s="119" t="s">
        <v>67</v>
      </c>
      <c r="F132" s="120" t="s">
        <v>433</v>
      </c>
      <c r="G132" s="120" t="s">
        <v>432</v>
      </c>
      <c r="H132" s="146">
        <v>0.41599999999999998</v>
      </c>
      <c r="I132" s="121">
        <v>9</v>
      </c>
      <c r="J132" s="119" t="s">
        <v>82</v>
      </c>
      <c r="K132" s="116">
        <v>42238</v>
      </c>
      <c r="L132" s="115" t="s">
        <v>299</v>
      </c>
      <c r="M132" s="154">
        <v>0</v>
      </c>
      <c r="N132" s="154">
        <v>0.05</v>
      </c>
      <c r="O132" s="154">
        <v>0.15</v>
      </c>
      <c r="P132" s="154">
        <v>0.22500000000000001</v>
      </c>
      <c r="Q132" s="154">
        <v>6.0770600000000004</v>
      </c>
      <c r="R132" s="154">
        <v>0</v>
      </c>
      <c r="S132" s="154">
        <v>0</v>
      </c>
      <c r="T132" s="154">
        <f t="shared" si="28"/>
        <v>0.42500000000000004</v>
      </c>
      <c r="U132" s="154">
        <v>1.03447</v>
      </c>
      <c r="V132" s="155">
        <v>0</v>
      </c>
      <c r="W132" s="155">
        <v>0</v>
      </c>
      <c r="X132" s="155">
        <v>0</v>
      </c>
      <c r="Y132" s="155">
        <v>0</v>
      </c>
      <c r="Z132" s="155">
        <v>0</v>
      </c>
      <c r="AA132" s="154">
        <v>0</v>
      </c>
      <c r="AB132" s="154">
        <v>0</v>
      </c>
      <c r="AC132" s="155">
        <v>0</v>
      </c>
      <c r="AD132" s="152"/>
      <c r="AE132" s="124"/>
      <c r="AF132" s="124"/>
      <c r="AG132" s="105"/>
      <c r="AH132" s="105"/>
      <c r="AI132" s="105"/>
      <c r="AJ132" s="105"/>
      <c r="AK132" s="125"/>
      <c r="AL132" s="125"/>
      <c r="AM132" s="105"/>
      <c r="AN132" s="105"/>
      <c r="AO132" s="105"/>
      <c r="AP132" s="105"/>
      <c r="AQ132" s="43">
        <f t="shared" si="29"/>
        <v>0.42500000000000004</v>
      </c>
      <c r="AR132" s="43">
        <f t="shared" si="30"/>
        <v>1.45947</v>
      </c>
      <c r="AS132" s="43">
        <f t="shared" si="31"/>
        <v>0</v>
      </c>
      <c r="AT132" s="141"/>
      <c r="AU132" s="141">
        <f t="shared" si="32"/>
        <v>0.97882352941176454</v>
      </c>
      <c r="AV132" s="141">
        <f t="shared" si="33"/>
        <v>0.28503497845108156</v>
      </c>
      <c r="AW132" s="141" t="e">
        <f t="shared" si="34"/>
        <v>#DIV/0!</v>
      </c>
    </row>
    <row r="133" spans="1:49" ht="23.25">
      <c r="A133" s="115" t="s">
        <v>62</v>
      </c>
      <c r="B133" s="119">
        <v>417</v>
      </c>
      <c r="C133" s="119">
        <v>3344</v>
      </c>
      <c r="D133" s="119">
        <v>100</v>
      </c>
      <c r="E133" s="119" t="s">
        <v>67</v>
      </c>
      <c r="F133" s="120" t="s">
        <v>434</v>
      </c>
      <c r="G133" s="120" t="s">
        <v>435</v>
      </c>
      <c r="H133" s="146">
        <v>0.1</v>
      </c>
      <c r="I133" s="121">
        <v>9</v>
      </c>
      <c r="J133" s="119" t="s">
        <v>505</v>
      </c>
      <c r="K133" s="116">
        <v>42238</v>
      </c>
      <c r="L133" s="115" t="s">
        <v>299</v>
      </c>
      <c r="M133" s="154">
        <v>0</v>
      </c>
      <c r="N133" s="154">
        <v>2.5000000000000001E-2</v>
      </c>
      <c r="O133" s="154">
        <v>0.05</v>
      </c>
      <c r="P133" s="154">
        <v>2.5000000000000001E-2</v>
      </c>
      <c r="Q133" s="154">
        <v>4.53</v>
      </c>
      <c r="R133" s="154">
        <v>0</v>
      </c>
      <c r="S133" s="154">
        <v>0</v>
      </c>
      <c r="T133" s="154">
        <f t="shared" si="28"/>
        <v>0.1</v>
      </c>
      <c r="U133" s="154">
        <v>1.09233</v>
      </c>
      <c r="V133" s="155">
        <v>0</v>
      </c>
      <c r="W133" s="155">
        <v>0</v>
      </c>
      <c r="X133" s="155">
        <v>0</v>
      </c>
      <c r="Y133" s="155">
        <v>0</v>
      </c>
      <c r="Z133" s="155">
        <v>0</v>
      </c>
      <c r="AA133" s="154">
        <v>0</v>
      </c>
      <c r="AB133" s="154">
        <v>0</v>
      </c>
      <c r="AC133" s="155">
        <v>0</v>
      </c>
      <c r="AD133" s="152"/>
      <c r="AE133" s="124"/>
      <c r="AF133" s="124"/>
      <c r="AG133" s="105"/>
      <c r="AH133" s="105"/>
      <c r="AI133" s="105"/>
      <c r="AJ133" s="105"/>
      <c r="AK133" s="125"/>
      <c r="AL133" s="125"/>
      <c r="AM133" s="105"/>
      <c r="AN133" s="105"/>
      <c r="AO133" s="105"/>
      <c r="AP133" s="105"/>
      <c r="AQ133" s="43">
        <f t="shared" si="29"/>
        <v>0.1</v>
      </c>
      <c r="AR133" s="43">
        <f t="shared" si="30"/>
        <v>1.1923300000000001</v>
      </c>
      <c r="AS133" s="43">
        <f t="shared" si="31"/>
        <v>0</v>
      </c>
      <c r="AT133" s="141"/>
      <c r="AU133" s="141">
        <f t="shared" si="32"/>
        <v>1</v>
      </c>
      <c r="AV133" s="141">
        <f t="shared" si="33"/>
        <v>8.386939857254283E-2</v>
      </c>
      <c r="AW133" s="141" t="e">
        <f t="shared" si="34"/>
        <v>#DIV/0!</v>
      </c>
    </row>
    <row r="134" spans="1:49" ht="23.25">
      <c r="A134" s="115" t="s">
        <v>62</v>
      </c>
      <c r="B134" s="119">
        <v>417</v>
      </c>
      <c r="C134" s="119">
        <v>3344</v>
      </c>
      <c r="D134" s="119">
        <v>100</v>
      </c>
      <c r="E134" s="119" t="s">
        <v>67</v>
      </c>
      <c r="F134" s="120" t="s">
        <v>434</v>
      </c>
      <c r="G134" s="120" t="s">
        <v>435</v>
      </c>
      <c r="H134" s="146">
        <v>0.1</v>
      </c>
      <c r="I134" s="121">
        <v>9</v>
      </c>
      <c r="J134" s="119" t="s">
        <v>505</v>
      </c>
      <c r="K134" s="143">
        <v>42238</v>
      </c>
      <c r="L134" s="207" t="s">
        <v>299</v>
      </c>
      <c r="M134" s="281">
        <v>0</v>
      </c>
      <c r="N134" s="281">
        <v>2.5000000000000001E-2</v>
      </c>
      <c r="O134" s="281">
        <v>0.05</v>
      </c>
      <c r="P134" s="281">
        <v>2.5000000000000001E-2</v>
      </c>
      <c r="Q134" s="281">
        <v>4.53</v>
      </c>
      <c r="R134" s="281">
        <v>0</v>
      </c>
      <c r="S134" s="281">
        <v>0</v>
      </c>
      <c r="T134" s="281">
        <f t="shared" si="28"/>
        <v>0.1</v>
      </c>
      <c r="U134" s="281">
        <v>1.09233</v>
      </c>
      <c r="V134" s="259">
        <v>0</v>
      </c>
      <c r="W134" s="259">
        <v>0</v>
      </c>
      <c r="X134" s="259">
        <v>0</v>
      </c>
      <c r="Y134" s="155">
        <v>0</v>
      </c>
      <c r="Z134" s="155">
        <v>0</v>
      </c>
      <c r="AA134" s="154">
        <v>0</v>
      </c>
      <c r="AB134" s="154">
        <v>0</v>
      </c>
      <c r="AC134" s="155">
        <v>0</v>
      </c>
      <c r="AD134" s="152"/>
      <c r="AE134" s="124"/>
      <c r="AF134" s="124"/>
      <c r="AG134" s="105"/>
      <c r="AH134" s="105"/>
      <c r="AI134" s="105"/>
      <c r="AJ134" s="105"/>
      <c r="AK134" s="125"/>
      <c r="AL134" s="125"/>
      <c r="AM134" s="105"/>
      <c r="AN134" s="105"/>
      <c r="AO134" s="105"/>
      <c r="AP134" s="105"/>
      <c r="AQ134" s="43">
        <f t="shared" si="29"/>
        <v>0.1</v>
      </c>
      <c r="AR134" s="43">
        <f t="shared" si="30"/>
        <v>1.1923300000000001</v>
      </c>
      <c r="AS134" s="43">
        <f t="shared" si="31"/>
        <v>0</v>
      </c>
      <c r="AT134" s="141"/>
      <c r="AU134" s="141">
        <f t="shared" si="32"/>
        <v>1</v>
      </c>
      <c r="AV134" s="141">
        <f t="shared" si="33"/>
        <v>8.386939857254283E-2</v>
      </c>
      <c r="AW134" s="141" t="e">
        <f t="shared" si="34"/>
        <v>#DIV/0!</v>
      </c>
    </row>
    <row r="135" spans="1:49" ht="23.25">
      <c r="A135" s="115" t="s">
        <v>62</v>
      </c>
      <c r="B135" s="119">
        <v>417</v>
      </c>
      <c r="C135" s="119">
        <v>3344</v>
      </c>
      <c r="D135" s="119">
        <v>100</v>
      </c>
      <c r="E135" s="119" t="s">
        <v>67</v>
      </c>
      <c r="F135" s="120" t="s">
        <v>434</v>
      </c>
      <c r="G135" s="120" t="s">
        <v>433</v>
      </c>
      <c r="H135" s="146">
        <v>0.114</v>
      </c>
      <c r="I135" s="121">
        <v>9</v>
      </c>
      <c r="J135" s="119" t="s">
        <v>82</v>
      </c>
      <c r="K135" s="143">
        <v>42238</v>
      </c>
      <c r="L135" s="207" t="s">
        <v>299</v>
      </c>
      <c r="M135" s="281">
        <v>0</v>
      </c>
      <c r="N135" s="281">
        <v>0</v>
      </c>
      <c r="O135" s="281">
        <v>7.4999999999999997E-2</v>
      </c>
      <c r="P135" s="281">
        <v>0.05</v>
      </c>
      <c r="Q135" s="281">
        <v>6.8819999999999997</v>
      </c>
      <c r="R135" s="281">
        <v>0</v>
      </c>
      <c r="S135" s="281">
        <v>0</v>
      </c>
      <c r="T135" s="281">
        <f t="shared" si="28"/>
        <v>0.125</v>
      </c>
      <c r="U135" s="281">
        <v>1.0818000000000001</v>
      </c>
      <c r="V135" s="259">
        <v>0</v>
      </c>
      <c r="W135" s="259">
        <v>0</v>
      </c>
      <c r="X135" s="259">
        <v>0</v>
      </c>
      <c r="Y135" s="155">
        <v>0</v>
      </c>
      <c r="Z135" s="155">
        <v>0</v>
      </c>
      <c r="AA135" s="154">
        <v>0</v>
      </c>
      <c r="AB135" s="154">
        <v>0</v>
      </c>
      <c r="AC135" s="155">
        <v>0</v>
      </c>
      <c r="AD135" s="152"/>
      <c r="AE135" s="124"/>
      <c r="AF135" s="124"/>
      <c r="AG135" s="105"/>
      <c r="AH135" s="105"/>
      <c r="AI135" s="105"/>
      <c r="AJ135" s="105"/>
      <c r="AK135" s="125"/>
      <c r="AL135" s="125"/>
      <c r="AM135" s="105"/>
      <c r="AN135" s="105"/>
      <c r="AO135" s="105"/>
      <c r="AP135" s="105"/>
      <c r="AQ135" s="43">
        <f t="shared" si="29"/>
        <v>0.125</v>
      </c>
      <c r="AR135" s="43">
        <f t="shared" si="30"/>
        <v>1.2068000000000001</v>
      </c>
      <c r="AS135" s="43">
        <f t="shared" si="31"/>
        <v>0</v>
      </c>
      <c r="AT135" s="141"/>
      <c r="AU135" s="141">
        <f t="shared" si="32"/>
        <v>0.91200000000000003</v>
      </c>
      <c r="AV135" s="141">
        <f t="shared" si="33"/>
        <v>9.4464700033145499E-2</v>
      </c>
      <c r="AW135" s="141" t="e">
        <f t="shared" si="34"/>
        <v>#DIV/0!</v>
      </c>
    </row>
    <row r="136" spans="1:49" ht="24.75" customHeight="1">
      <c r="A136" s="115" t="s">
        <v>62</v>
      </c>
      <c r="B136" s="119">
        <v>417</v>
      </c>
      <c r="C136" s="119">
        <v>3344</v>
      </c>
      <c r="D136" s="119">
        <v>100</v>
      </c>
      <c r="E136" s="119" t="s">
        <v>67</v>
      </c>
      <c r="F136" s="120" t="s">
        <v>435</v>
      </c>
      <c r="G136" s="120" t="s">
        <v>436</v>
      </c>
      <c r="H136" s="146">
        <v>0.106</v>
      </c>
      <c r="I136" s="121">
        <v>9</v>
      </c>
      <c r="J136" s="119" t="s">
        <v>505</v>
      </c>
      <c r="K136" s="143">
        <v>42238</v>
      </c>
      <c r="L136" s="207" t="s">
        <v>299</v>
      </c>
      <c r="M136" s="281">
        <v>0</v>
      </c>
      <c r="N136" s="281">
        <v>0</v>
      </c>
      <c r="O136" s="281">
        <v>0.1</v>
      </c>
      <c r="P136" s="281">
        <v>0</v>
      </c>
      <c r="Q136" s="281">
        <v>3.8424999999999998</v>
      </c>
      <c r="R136" s="281">
        <v>0</v>
      </c>
      <c r="S136" s="281">
        <v>0</v>
      </c>
      <c r="T136" s="281">
        <f t="shared" si="28"/>
        <v>0.1</v>
      </c>
      <c r="U136" s="281">
        <v>1.1572499999999999</v>
      </c>
      <c r="V136" s="259">
        <v>0</v>
      </c>
      <c r="W136" s="259">
        <v>0</v>
      </c>
      <c r="X136" s="259">
        <v>0</v>
      </c>
      <c r="Y136" s="155">
        <v>0</v>
      </c>
      <c r="Z136" s="155">
        <v>0</v>
      </c>
      <c r="AA136" s="154">
        <v>0</v>
      </c>
      <c r="AB136" s="154">
        <v>0</v>
      </c>
      <c r="AC136" s="155">
        <v>0</v>
      </c>
      <c r="AD136" s="152"/>
      <c r="AE136" s="124"/>
      <c r="AF136" s="124"/>
      <c r="AG136" s="105"/>
      <c r="AH136" s="105"/>
      <c r="AI136" s="105"/>
      <c r="AJ136" s="105"/>
      <c r="AK136" s="125"/>
      <c r="AL136" s="125"/>
      <c r="AM136" s="105"/>
      <c r="AN136" s="105"/>
      <c r="AO136" s="105"/>
      <c r="AP136" s="105"/>
      <c r="AQ136" s="43">
        <f t="shared" si="29"/>
        <v>0.1</v>
      </c>
      <c r="AR136" s="43">
        <f t="shared" si="30"/>
        <v>1.25725</v>
      </c>
      <c r="AS136" s="43">
        <f t="shared" si="31"/>
        <v>0</v>
      </c>
      <c r="AT136" s="141"/>
      <c r="AU136" s="141">
        <f t="shared" si="32"/>
        <v>1.0599999999999998</v>
      </c>
      <c r="AV136" s="141">
        <f t="shared" si="33"/>
        <v>8.4310996221912904E-2</v>
      </c>
      <c r="AW136" s="141" t="e">
        <f t="shared" si="34"/>
        <v>#DIV/0!</v>
      </c>
    </row>
    <row r="137" spans="1:49" ht="23.25">
      <c r="A137" s="115" t="s">
        <v>62</v>
      </c>
      <c r="B137" s="119">
        <v>417</v>
      </c>
      <c r="C137" s="119">
        <v>3344</v>
      </c>
      <c r="D137" s="119">
        <v>100</v>
      </c>
      <c r="E137" s="119" t="s">
        <v>67</v>
      </c>
      <c r="F137" s="120" t="s">
        <v>435</v>
      </c>
      <c r="G137" s="120" t="s">
        <v>436</v>
      </c>
      <c r="H137" s="146">
        <v>0.106</v>
      </c>
      <c r="I137" s="121">
        <v>9</v>
      </c>
      <c r="J137" s="119" t="s">
        <v>505</v>
      </c>
      <c r="K137" s="143">
        <v>42238</v>
      </c>
      <c r="L137" s="207" t="s">
        <v>299</v>
      </c>
      <c r="M137" s="281">
        <v>0</v>
      </c>
      <c r="N137" s="281">
        <v>0</v>
      </c>
      <c r="O137" s="281">
        <v>0.1</v>
      </c>
      <c r="P137" s="281">
        <v>0</v>
      </c>
      <c r="Q137" s="281">
        <v>3.8424999999999998</v>
      </c>
      <c r="R137" s="281">
        <v>0</v>
      </c>
      <c r="S137" s="281">
        <v>0</v>
      </c>
      <c r="T137" s="281">
        <f t="shared" si="28"/>
        <v>0.1</v>
      </c>
      <c r="U137" s="281">
        <v>1.1572499999999999</v>
      </c>
      <c r="V137" s="259">
        <v>0</v>
      </c>
      <c r="W137" s="259">
        <v>0</v>
      </c>
      <c r="X137" s="259">
        <v>0</v>
      </c>
      <c r="Y137" s="155">
        <v>0</v>
      </c>
      <c r="Z137" s="155">
        <v>0</v>
      </c>
      <c r="AA137" s="154">
        <v>0</v>
      </c>
      <c r="AB137" s="154">
        <v>0</v>
      </c>
      <c r="AC137" s="155">
        <v>0</v>
      </c>
      <c r="AD137" s="152"/>
      <c r="AE137" s="124"/>
      <c r="AF137" s="124"/>
      <c r="AG137" s="105"/>
      <c r="AH137" s="105"/>
      <c r="AI137" s="105"/>
      <c r="AJ137" s="105"/>
      <c r="AK137" s="125"/>
      <c r="AL137" s="125"/>
      <c r="AM137" s="105"/>
      <c r="AN137" s="105"/>
      <c r="AO137" s="105"/>
      <c r="AP137" s="105"/>
      <c r="AQ137" s="43">
        <f t="shared" si="29"/>
        <v>0.1</v>
      </c>
      <c r="AR137" s="43">
        <f t="shared" si="30"/>
        <v>1.25725</v>
      </c>
      <c r="AS137" s="43">
        <f t="shared" si="31"/>
        <v>0</v>
      </c>
      <c r="AT137" s="141"/>
      <c r="AU137" s="141">
        <f t="shared" si="32"/>
        <v>1.0599999999999998</v>
      </c>
      <c r="AV137" s="141">
        <f t="shared" si="33"/>
        <v>8.4310996221912904E-2</v>
      </c>
      <c r="AW137" s="141" t="e">
        <f t="shared" si="34"/>
        <v>#DIV/0!</v>
      </c>
    </row>
    <row r="138" spans="1:49" ht="23.25">
      <c r="A138" s="115" t="s">
        <v>62</v>
      </c>
      <c r="B138" s="119">
        <v>417</v>
      </c>
      <c r="C138" s="119">
        <v>3344</v>
      </c>
      <c r="D138" s="119">
        <v>100</v>
      </c>
      <c r="E138" s="119" t="s">
        <v>67</v>
      </c>
      <c r="F138" s="120" t="s">
        <v>435</v>
      </c>
      <c r="G138" s="120" t="s">
        <v>434</v>
      </c>
      <c r="H138" s="146">
        <v>0.1</v>
      </c>
      <c r="I138" s="121">
        <v>9</v>
      </c>
      <c r="J138" s="119" t="s">
        <v>82</v>
      </c>
      <c r="K138" s="143">
        <v>42238</v>
      </c>
      <c r="L138" s="207" t="s">
        <v>299</v>
      </c>
      <c r="M138" s="281">
        <v>0</v>
      </c>
      <c r="N138" s="281">
        <v>2.5000000000000001E-2</v>
      </c>
      <c r="O138" s="281">
        <v>0.125</v>
      </c>
      <c r="P138" s="281">
        <v>0</v>
      </c>
      <c r="Q138" s="281">
        <v>4.0866699999999998</v>
      </c>
      <c r="R138" s="281">
        <v>0</v>
      </c>
      <c r="S138" s="281">
        <v>0</v>
      </c>
      <c r="T138" s="281">
        <f t="shared" si="28"/>
        <v>0.15</v>
      </c>
      <c r="U138" s="281">
        <v>1.16117</v>
      </c>
      <c r="V138" s="259">
        <v>0</v>
      </c>
      <c r="W138" s="259">
        <v>0</v>
      </c>
      <c r="X138" s="259">
        <v>0</v>
      </c>
      <c r="Y138" s="155">
        <v>0</v>
      </c>
      <c r="Z138" s="155">
        <v>0</v>
      </c>
      <c r="AA138" s="154">
        <v>0</v>
      </c>
      <c r="AB138" s="154">
        <v>0</v>
      </c>
      <c r="AC138" s="155">
        <v>0</v>
      </c>
      <c r="AD138" s="152"/>
      <c r="AE138" s="124"/>
      <c r="AF138" s="124"/>
      <c r="AG138" s="105"/>
      <c r="AH138" s="105"/>
      <c r="AI138" s="105"/>
      <c r="AJ138" s="105"/>
      <c r="AK138" s="125"/>
      <c r="AL138" s="125"/>
      <c r="AM138" s="105"/>
      <c r="AN138" s="105"/>
      <c r="AO138" s="105"/>
      <c r="AP138" s="105"/>
      <c r="AQ138" s="43">
        <f t="shared" si="29"/>
        <v>0.15</v>
      </c>
      <c r="AR138" s="43">
        <f t="shared" si="30"/>
        <v>1.3111699999999999</v>
      </c>
      <c r="AS138" s="43">
        <f t="shared" si="31"/>
        <v>0</v>
      </c>
      <c r="AT138" s="141"/>
      <c r="AU138" s="141">
        <f t="shared" si="32"/>
        <v>0.66666666666666674</v>
      </c>
      <c r="AV138" s="141">
        <f t="shared" si="33"/>
        <v>7.6267760854809075E-2</v>
      </c>
      <c r="AW138" s="141" t="e">
        <f t="shared" si="34"/>
        <v>#DIV/0!</v>
      </c>
    </row>
    <row r="139" spans="1:49" ht="17.25" customHeight="1">
      <c r="A139" s="115" t="s">
        <v>62</v>
      </c>
      <c r="B139" s="119">
        <v>417</v>
      </c>
      <c r="C139" s="119">
        <v>3344</v>
      </c>
      <c r="D139" s="119">
        <v>100</v>
      </c>
      <c r="E139" s="119" t="s">
        <v>67</v>
      </c>
      <c r="F139" s="120" t="s">
        <v>436</v>
      </c>
      <c r="G139" s="120" t="s">
        <v>435</v>
      </c>
      <c r="H139" s="146">
        <v>0.106</v>
      </c>
      <c r="I139" s="121">
        <v>9</v>
      </c>
      <c r="J139" s="119" t="s">
        <v>82</v>
      </c>
      <c r="K139" s="143">
        <v>42238</v>
      </c>
      <c r="L139" s="207" t="s">
        <v>299</v>
      </c>
      <c r="M139" s="281">
        <v>0</v>
      </c>
      <c r="N139" s="281">
        <v>2.5000000000000001E-2</v>
      </c>
      <c r="O139" s="281">
        <v>0</v>
      </c>
      <c r="P139" s="281">
        <v>0.125</v>
      </c>
      <c r="Q139" s="281">
        <v>7.4733299999999998</v>
      </c>
      <c r="R139" s="281">
        <v>0</v>
      </c>
      <c r="S139" s="281">
        <v>0</v>
      </c>
      <c r="T139" s="281">
        <f t="shared" si="28"/>
        <v>0.15</v>
      </c>
      <c r="U139" s="281">
        <v>1.0756699999999999</v>
      </c>
      <c r="V139" s="259">
        <v>0</v>
      </c>
      <c r="W139" s="259">
        <v>0</v>
      </c>
      <c r="X139" s="259">
        <v>0</v>
      </c>
      <c r="Y139" s="155">
        <v>0</v>
      </c>
      <c r="Z139" s="155">
        <v>0</v>
      </c>
      <c r="AA139" s="154">
        <v>0</v>
      </c>
      <c r="AB139" s="154">
        <v>0</v>
      </c>
      <c r="AC139" s="155">
        <v>0</v>
      </c>
      <c r="AD139" s="152"/>
      <c r="AE139" s="124"/>
      <c r="AF139" s="124"/>
      <c r="AG139" s="105"/>
      <c r="AH139" s="105"/>
      <c r="AI139" s="105"/>
      <c r="AJ139" s="105"/>
      <c r="AK139" s="125"/>
      <c r="AL139" s="125"/>
      <c r="AM139" s="105"/>
      <c r="AN139" s="105"/>
      <c r="AO139" s="105"/>
      <c r="AP139" s="105"/>
      <c r="AQ139" s="43">
        <f t="shared" si="29"/>
        <v>0.15</v>
      </c>
      <c r="AR139" s="43">
        <f t="shared" si="30"/>
        <v>1.2256699999999998</v>
      </c>
      <c r="AS139" s="43">
        <f t="shared" si="31"/>
        <v>0</v>
      </c>
      <c r="AT139" s="141"/>
      <c r="AU139" s="141">
        <f t="shared" si="32"/>
        <v>0.70666666666666667</v>
      </c>
      <c r="AV139" s="141">
        <f t="shared" si="33"/>
        <v>8.6483311168585361E-2</v>
      </c>
      <c r="AW139" s="141" t="e">
        <f t="shared" si="34"/>
        <v>#DIV/0!</v>
      </c>
    </row>
    <row r="140" spans="1:49" ht="23.25">
      <c r="A140" s="114"/>
      <c r="B140" s="114"/>
      <c r="C140" s="114"/>
      <c r="D140" s="114"/>
      <c r="E140" s="267"/>
      <c r="F140" s="307" t="s">
        <v>122</v>
      </c>
      <c r="G140" s="308"/>
      <c r="H140" s="205">
        <v>140.94900000000001</v>
      </c>
      <c r="I140" s="278"/>
      <c r="J140" s="206"/>
      <c r="K140" s="206"/>
      <c r="L140" s="206"/>
      <c r="M140" s="205">
        <f>SUM(M53:M139)</f>
        <v>15.600000000000001</v>
      </c>
      <c r="N140" s="205">
        <f>SUM(N53:N139)</f>
        <v>43.249999999999964</v>
      </c>
      <c r="O140" s="205">
        <f>SUM(O53:O139)</f>
        <v>44.924999999999976</v>
      </c>
      <c r="P140" s="205">
        <f>SUM(P53:P139)</f>
        <v>36.274999999999977</v>
      </c>
      <c r="Q140" s="266" t="s">
        <v>123</v>
      </c>
      <c r="R140" s="266">
        <f>SUM(R53:R139)</f>
        <v>0</v>
      </c>
      <c r="S140" s="266">
        <f>SUM(S53:S139)</f>
        <v>0</v>
      </c>
      <c r="T140" s="266">
        <f>SUM(T53:T139)</f>
        <v>140.05000000000007</v>
      </c>
      <c r="U140" s="266" t="s">
        <v>123</v>
      </c>
      <c r="V140" s="293">
        <v>1901</v>
      </c>
      <c r="W140" s="22">
        <v>531</v>
      </c>
      <c r="X140" s="22">
        <v>156</v>
      </c>
      <c r="Y140" s="25">
        <v>74</v>
      </c>
      <c r="Z140" s="25">
        <v>195</v>
      </c>
      <c r="AA140" s="291">
        <v>12734.69</v>
      </c>
      <c r="AB140" s="266" t="s">
        <v>123</v>
      </c>
      <c r="AC140" s="204">
        <v>1074</v>
      </c>
      <c r="AD140" s="152"/>
      <c r="AE140" s="118"/>
      <c r="AF140" s="118"/>
      <c r="AG140" s="105"/>
      <c r="AH140" s="105"/>
      <c r="AI140" s="105"/>
      <c r="AJ140" s="105"/>
      <c r="AK140" s="125"/>
      <c r="AL140" s="12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</row>
    <row r="141" spans="1:49" ht="23.25">
      <c r="A141" s="114"/>
      <c r="B141" s="114"/>
      <c r="C141" s="114"/>
      <c r="D141" s="114"/>
      <c r="E141" s="267"/>
      <c r="F141" s="307" t="s">
        <v>124</v>
      </c>
      <c r="G141" s="308"/>
      <c r="H141" s="202"/>
      <c r="I141" s="278"/>
      <c r="J141" s="206"/>
      <c r="K141" s="206"/>
      <c r="L141" s="206"/>
      <c r="M141" s="266" t="s">
        <v>123</v>
      </c>
      <c r="N141" s="266" t="s">
        <v>123</v>
      </c>
      <c r="O141" s="266" t="s">
        <v>123</v>
      </c>
      <c r="P141" s="266" t="s">
        <v>123</v>
      </c>
      <c r="Q141" s="207">
        <v>4.3099999999999996</v>
      </c>
      <c r="R141" s="266" t="s">
        <v>123</v>
      </c>
      <c r="S141" s="266" t="s">
        <v>123</v>
      </c>
      <c r="T141" s="266" t="s">
        <v>123</v>
      </c>
      <c r="U141" s="266">
        <v>1.1036501816480464</v>
      </c>
      <c r="V141" s="205" t="s">
        <v>123</v>
      </c>
      <c r="W141" s="205" t="s">
        <v>123</v>
      </c>
      <c r="X141" s="205" t="s">
        <v>123</v>
      </c>
      <c r="Y141" s="271" t="s">
        <v>123</v>
      </c>
      <c r="Z141" s="271" t="s">
        <v>123</v>
      </c>
      <c r="AA141" s="292" t="s">
        <v>123</v>
      </c>
      <c r="AB141" s="272">
        <v>2.0448726800928787</v>
      </c>
      <c r="AC141" s="271" t="s">
        <v>123</v>
      </c>
      <c r="AD141" s="118"/>
      <c r="AE141" s="118"/>
      <c r="AF141" s="118"/>
      <c r="AG141" s="105"/>
      <c r="AH141" s="105"/>
      <c r="AI141" s="105"/>
      <c r="AJ141" s="105"/>
      <c r="AK141" s="125"/>
      <c r="AL141" s="12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</row>
    <row r="142" spans="1:49"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1:49"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1:49"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11:24"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</sheetData>
  <mergeCells count="56">
    <mergeCell ref="A51:A52"/>
    <mergeCell ref="B51:B52"/>
    <mergeCell ref="C51:C52"/>
    <mergeCell ref="D51:D52"/>
    <mergeCell ref="E51:E52"/>
    <mergeCell ref="Q51:Q52"/>
    <mergeCell ref="R51:T51"/>
    <mergeCell ref="G51:G52"/>
    <mergeCell ref="H51:H52"/>
    <mergeCell ref="F51:F52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AG2:AG3"/>
    <mergeCell ref="Q2:Q3"/>
    <mergeCell ref="R2:U2"/>
    <mergeCell ref="V2:V3"/>
    <mergeCell ref="W2:Y2"/>
    <mergeCell ref="AB51:AB52"/>
    <mergeCell ref="I51:I52"/>
    <mergeCell ref="F141:G141"/>
    <mergeCell ref="A50:E50"/>
    <mergeCell ref="F140:G140"/>
    <mergeCell ref="Y51:Y52"/>
    <mergeCell ref="W51:W52"/>
    <mergeCell ref="X51:X52"/>
    <mergeCell ref="Z51:Z52"/>
    <mergeCell ref="AA51:AA52"/>
    <mergeCell ref="J51:J52"/>
    <mergeCell ref="K51:K52"/>
    <mergeCell ref="L51:L52"/>
    <mergeCell ref="V51:V52"/>
    <mergeCell ref="U51:U52"/>
    <mergeCell ref="M51:P51"/>
    <mergeCell ref="F44:G44"/>
    <mergeCell ref="F45:G45"/>
    <mergeCell ref="F2:F3"/>
    <mergeCell ref="A1:E1"/>
    <mergeCell ref="A2:A3"/>
    <mergeCell ref="B2:B3"/>
    <mergeCell ref="C2:C3"/>
    <mergeCell ref="D2:D3"/>
    <mergeCell ref="E2:E3"/>
  </mergeCells>
  <printOptions horizontalCentered="1"/>
  <pageMargins left="0.64431818181818179" right="0.25" top="0.75" bottom="0.75" header="0.3" footer="0.3"/>
  <pageSetup paperSize="8" scale="32" fitToHeight="0" orientation="landscape" r:id="rId1"/>
  <rowBreaks count="1" manualBreakCount="1">
    <brk id="128" max="3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8"/>
  <sheetViews>
    <sheetView view="pageLayout" topLeftCell="H1" zoomScale="70" zoomScaleNormal="80" zoomScaleSheetLayoutView="50" zoomScalePageLayoutView="70" workbookViewId="0">
      <selection activeCell="M80" sqref="M80"/>
    </sheetView>
  </sheetViews>
  <sheetFormatPr defaultRowHeight="14.25"/>
  <cols>
    <col min="1" max="1" width="28.375" customWidth="1"/>
    <col min="2" max="4" width="9.125" bestFit="1" customWidth="1"/>
    <col min="5" max="5" width="34.375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6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125" customWidth="1"/>
    <col min="35" max="35" width="9" style="125" customWidth="1"/>
    <col min="36" max="36" width="9.875" bestFit="1" customWidth="1"/>
    <col min="37" max="37" width="9.125" bestFit="1" customWidth="1"/>
    <col min="38" max="38" width="9.625" bestFit="1" customWidth="1"/>
  </cols>
  <sheetData>
    <row r="1" spans="1:49" s="16" customFormat="1" ht="23.25">
      <c r="A1" s="314" t="s">
        <v>501</v>
      </c>
      <c r="B1" s="314"/>
      <c r="C1" s="314"/>
      <c r="D1" s="314"/>
      <c r="E1" s="314"/>
      <c r="AH1" s="144"/>
      <c r="AI1" s="144"/>
    </row>
    <row r="2" spans="1:49" s="16" customFormat="1" ht="23.2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s="16" customFormat="1" ht="49.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 t="s">
        <v>133</v>
      </c>
      <c r="AN3" s="50" t="s">
        <v>134</v>
      </c>
      <c r="AO3" s="50"/>
      <c r="AP3" s="50"/>
      <c r="AQ3" s="50"/>
      <c r="AR3" s="50"/>
      <c r="AS3" s="50"/>
      <c r="AT3" s="50"/>
      <c r="AU3" s="50"/>
      <c r="AV3" s="50"/>
      <c r="AW3" s="50"/>
    </row>
    <row r="4" spans="1:49" s="6" customFormat="1" ht="23.25">
      <c r="A4" s="13" t="s">
        <v>70</v>
      </c>
      <c r="B4" s="13">
        <v>418</v>
      </c>
      <c r="C4" s="19">
        <v>9</v>
      </c>
      <c r="D4" s="13">
        <v>201</v>
      </c>
      <c r="E4" s="13" t="s">
        <v>71</v>
      </c>
      <c r="F4" s="14" t="s">
        <v>120</v>
      </c>
      <c r="G4" s="14" t="s">
        <v>144</v>
      </c>
      <c r="H4" s="51">
        <v>8.6</v>
      </c>
      <c r="I4" s="13">
        <v>6</v>
      </c>
      <c r="J4" s="13" t="s">
        <v>505</v>
      </c>
      <c r="K4" s="15">
        <v>42244</v>
      </c>
      <c r="L4" s="12" t="s">
        <v>131</v>
      </c>
      <c r="M4" s="47">
        <v>3.2</v>
      </c>
      <c r="N4" s="47">
        <v>1.9750000000000001</v>
      </c>
      <c r="O4" s="47">
        <v>2.0249999999999999</v>
      </c>
      <c r="P4" s="47">
        <v>1.4</v>
      </c>
      <c r="Q4" s="47">
        <v>3.4733100000000001</v>
      </c>
      <c r="R4" s="158">
        <v>8.4749999999999996</v>
      </c>
      <c r="S4" s="158">
        <v>0.1</v>
      </c>
      <c r="T4" s="158">
        <v>2.5000000000000001E-2</v>
      </c>
      <c r="U4" s="158">
        <v>0</v>
      </c>
      <c r="V4" s="158">
        <v>3.7006700000000001</v>
      </c>
      <c r="W4" s="158">
        <v>0</v>
      </c>
      <c r="X4" s="158">
        <v>0</v>
      </c>
      <c r="Y4" s="158">
        <f>SUM(M4:P4)</f>
        <v>8.6000000000000014</v>
      </c>
      <c r="Z4" s="158">
        <v>1.1124799999999999</v>
      </c>
      <c r="AA4" s="158">
        <v>0</v>
      </c>
      <c r="AB4" s="158">
        <v>98.54</v>
      </c>
      <c r="AC4" s="158">
        <f t="shared" ref="AC4:AC14" si="0">(AA4+AB4*0.5)/(3.5*H4*1000)*100</f>
        <v>0.16368770764119606</v>
      </c>
      <c r="AD4" s="158">
        <v>0</v>
      </c>
      <c r="AE4" s="158">
        <f t="shared" ref="AE4:AE14" si="1">AD4/(3.5*H4*1000)*100</f>
        <v>0</v>
      </c>
      <c r="AF4" s="158">
        <v>78.849999999999994</v>
      </c>
      <c r="AG4" s="158">
        <f t="shared" ref="AG4:AG14" si="2">AF4/(3.5*H4*1000)*100</f>
        <v>0.26196013289036546</v>
      </c>
      <c r="AH4" s="158">
        <v>0</v>
      </c>
      <c r="AI4" s="158">
        <f t="shared" ref="AI4:AI14" si="3">AH4/(3.5*H4*1000)*100</f>
        <v>0</v>
      </c>
      <c r="AJ4" s="3"/>
      <c r="AK4" s="41">
        <f>AB4*0.5</f>
        <v>49.27</v>
      </c>
      <c r="AL4" s="41">
        <f t="shared" ref="AL4:AL14" si="4">(AA4+AD4+AF4+AH4+AK4)*H4</f>
        <v>1101.8319999999999</v>
      </c>
      <c r="AM4" s="41">
        <f t="shared" ref="AM4:AM14" si="5">(AA4+AD4+AF4+AH4)*H4</f>
        <v>678.1099999999999</v>
      </c>
      <c r="AN4" s="3">
        <f t="shared" ref="AN4:AN14" si="6">SUM(M4:P4)</f>
        <v>8.6000000000000014</v>
      </c>
      <c r="AO4" s="3">
        <f t="shared" ref="AO4:AO14" si="7">SUM(R4:U4)</f>
        <v>8.6</v>
      </c>
      <c r="AQ4" s="5"/>
      <c r="AR4" s="5"/>
      <c r="AS4" s="5"/>
      <c r="AT4" s="5"/>
    </row>
    <row r="5" spans="1:49" s="6" customFormat="1" ht="23.25">
      <c r="A5" s="13" t="s">
        <v>70</v>
      </c>
      <c r="B5" s="13">
        <v>418</v>
      </c>
      <c r="C5" s="19">
        <v>9</v>
      </c>
      <c r="D5" s="13">
        <v>201</v>
      </c>
      <c r="E5" s="13" t="s">
        <v>71</v>
      </c>
      <c r="F5" s="14" t="s">
        <v>144</v>
      </c>
      <c r="G5" s="14" t="s">
        <v>120</v>
      </c>
      <c r="H5" s="51">
        <v>8.6</v>
      </c>
      <c r="I5" s="13">
        <v>6</v>
      </c>
      <c r="J5" s="13" t="s">
        <v>82</v>
      </c>
      <c r="K5" s="15">
        <v>42244</v>
      </c>
      <c r="L5" s="12" t="s">
        <v>131</v>
      </c>
      <c r="M5" s="47">
        <v>3.1749999999999998</v>
      </c>
      <c r="N5" s="47">
        <v>2.75</v>
      </c>
      <c r="O5" s="47">
        <v>2.2749999999999999</v>
      </c>
      <c r="P5" s="47">
        <v>0.45</v>
      </c>
      <c r="Q5" s="47">
        <v>3.1072000000000002</v>
      </c>
      <c r="R5" s="158">
        <v>8.0749999999999993</v>
      </c>
      <c r="S5" s="158">
        <v>0.47499999999999998</v>
      </c>
      <c r="T5" s="158">
        <v>0.1</v>
      </c>
      <c r="U5" s="158">
        <v>0</v>
      </c>
      <c r="V5" s="158">
        <v>5.1398599999999997</v>
      </c>
      <c r="W5" s="158">
        <v>0</v>
      </c>
      <c r="X5" s="158">
        <v>0</v>
      </c>
      <c r="Y5" s="158">
        <f t="shared" ref="Y5:Y14" si="8">SUM(M5:P5)</f>
        <v>8.6499999999999986</v>
      </c>
      <c r="Z5" s="158">
        <v>1.13432</v>
      </c>
      <c r="AA5" s="158">
        <v>0</v>
      </c>
      <c r="AB5" s="158">
        <v>31</v>
      </c>
      <c r="AC5" s="158">
        <f t="shared" si="0"/>
        <v>5.1495016611295685E-2</v>
      </c>
      <c r="AD5" s="158">
        <v>0</v>
      </c>
      <c r="AE5" s="158">
        <f t="shared" si="1"/>
        <v>0</v>
      </c>
      <c r="AF5" s="158">
        <v>0</v>
      </c>
      <c r="AG5" s="158">
        <f t="shared" si="2"/>
        <v>0</v>
      </c>
      <c r="AH5" s="158">
        <v>0</v>
      </c>
      <c r="AI5" s="158">
        <f t="shared" si="3"/>
        <v>0</v>
      </c>
      <c r="AJ5" s="3"/>
      <c r="AK5" s="41">
        <f t="shared" ref="AK5:AK14" si="9">AB5*0.5</f>
        <v>15.5</v>
      </c>
      <c r="AL5" s="41">
        <f t="shared" si="4"/>
        <v>133.29999999999998</v>
      </c>
      <c r="AM5" s="41">
        <f t="shared" si="5"/>
        <v>0</v>
      </c>
      <c r="AN5" s="3">
        <f t="shared" si="6"/>
        <v>8.6499999999999986</v>
      </c>
      <c r="AO5" s="3">
        <f t="shared" si="7"/>
        <v>8.6499999999999986</v>
      </c>
      <c r="AQ5" s="5"/>
      <c r="AR5" s="5"/>
      <c r="AS5" s="5"/>
      <c r="AT5" s="5"/>
    </row>
    <row r="6" spans="1:49" s="6" customFormat="1" ht="23.25">
      <c r="A6" s="13" t="s">
        <v>70</v>
      </c>
      <c r="B6" s="13">
        <v>418</v>
      </c>
      <c r="C6" s="19">
        <v>307</v>
      </c>
      <c r="D6" s="13">
        <v>102</v>
      </c>
      <c r="E6" s="13" t="s">
        <v>72</v>
      </c>
      <c r="F6" s="14" t="s">
        <v>145</v>
      </c>
      <c r="G6" s="14" t="s">
        <v>146</v>
      </c>
      <c r="H6" s="51">
        <v>1.758</v>
      </c>
      <c r="I6" s="13">
        <v>2</v>
      </c>
      <c r="J6" s="13" t="s">
        <v>505</v>
      </c>
      <c r="K6" s="15">
        <v>42245</v>
      </c>
      <c r="L6" s="12" t="s">
        <v>131</v>
      </c>
      <c r="M6" s="47">
        <v>1.05</v>
      </c>
      <c r="N6" s="47">
        <v>0.45</v>
      </c>
      <c r="O6" s="47">
        <v>0.2</v>
      </c>
      <c r="P6" s="47">
        <v>0.1</v>
      </c>
      <c r="Q6" s="47">
        <v>2.6237499999999998</v>
      </c>
      <c r="R6" s="158">
        <v>1.8</v>
      </c>
      <c r="S6" s="158">
        <v>0</v>
      </c>
      <c r="T6" s="158">
        <v>0</v>
      </c>
      <c r="U6" s="158">
        <v>0</v>
      </c>
      <c r="V6" s="158">
        <v>4.0245699999999998</v>
      </c>
      <c r="W6" s="158">
        <v>0</v>
      </c>
      <c r="X6" s="158">
        <v>0</v>
      </c>
      <c r="Y6" s="158">
        <f t="shared" si="8"/>
        <v>1.8</v>
      </c>
      <c r="Z6" s="158">
        <v>1.1184700000000001</v>
      </c>
      <c r="AA6" s="158">
        <v>12.3</v>
      </c>
      <c r="AB6" s="158">
        <v>0</v>
      </c>
      <c r="AC6" s="158">
        <f t="shared" si="0"/>
        <v>0.19990248659190638</v>
      </c>
      <c r="AD6" s="158">
        <v>0</v>
      </c>
      <c r="AE6" s="158">
        <f t="shared" si="1"/>
        <v>0</v>
      </c>
      <c r="AF6" s="158">
        <v>0</v>
      </c>
      <c r="AG6" s="158">
        <f t="shared" si="2"/>
        <v>0</v>
      </c>
      <c r="AH6" s="158">
        <v>0</v>
      </c>
      <c r="AI6" s="158">
        <f t="shared" si="3"/>
        <v>0</v>
      </c>
      <c r="AJ6" s="3"/>
      <c r="AK6" s="41">
        <f t="shared" si="9"/>
        <v>0</v>
      </c>
      <c r="AL6" s="41">
        <f t="shared" si="4"/>
        <v>21.6234</v>
      </c>
      <c r="AM6" s="41">
        <f t="shared" si="5"/>
        <v>21.6234</v>
      </c>
      <c r="AN6" s="3">
        <f t="shared" si="6"/>
        <v>1.8</v>
      </c>
      <c r="AO6" s="3">
        <f t="shared" si="7"/>
        <v>1.8</v>
      </c>
      <c r="AQ6" s="5"/>
      <c r="AR6" s="5"/>
      <c r="AS6" s="5"/>
      <c r="AT6" s="5"/>
    </row>
    <row r="7" spans="1:49" s="141" customFormat="1" ht="23.25">
      <c r="A7" s="142" t="s">
        <v>70</v>
      </c>
      <c r="B7" s="142">
        <v>418</v>
      </c>
      <c r="C7" s="19">
        <v>307</v>
      </c>
      <c r="D7" s="142">
        <v>102</v>
      </c>
      <c r="E7" s="142" t="s">
        <v>72</v>
      </c>
      <c r="F7" s="14" t="s">
        <v>146</v>
      </c>
      <c r="G7" s="14" t="s">
        <v>145</v>
      </c>
      <c r="H7" s="51">
        <v>1.758</v>
      </c>
      <c r="I7" s="142">
        <v>2</v>
      </c>
      <c r="J7" s="142" t="s">
        <v>82</v>
      </c>
      <c r="K7" s="143">
        <v>42245</v>
      </c>
      <c r="L7" s="46" t="s">
        <v>131</v>
      </c>
      <c r="M7" s="147">
        <v>0.82499999999999996</v>
      </c>
      <c r="N7" s="147">
        <v>0.6</v>
      </c>
      <c r="O7" s="147">
        <v>0.22500000000000001</v>
      </c>
      <c r="P7" s="147">
        <v>0.15</v>
      </c>
      <c r="Q7" s="147">
        <v>3.0562499999999999</v>
      </c>
      <c r="R7" s="158">
        <v>1.6</v>
      </c>
      <c r="S7" s="158">
        <v>0.15</v>
      </c>
      <c r="T7" s="158">
        <v>0</v>
      </c>
      <c r="U7" s="158">
        <v>0.05</v>
      </c>
      <c r="V7" s="158">
        <v>6.1385300000000003</v>
      </c>
      <c r="W7" s="158">
        <v>0</v>
      </c>
      <c r="X7" s="158">
        <v>0</v>
      </c>
      <c r="Y7" s="158">
        <f t="shared" si="8"/>
        <v>1.7999999999999998</v>
      </c>
      <c r="Z7" s="158">
        <v>0.88065300000000002</v>
      </c>
      <c r="AA7" s="158">
        <v>0</v>
      </c>
      <c r="AB7" s="158">
        <v>0</v>
      </c>
      <c r="AC7" s="158">
        <f t="shared" si="0"/>
        <v>0</v>
      </c>
      <c r="AD7" s="158">
        <v>0</v>
      </c>
      <c r="AE7" s="158">
        <f t="shared" si="1"/>
        <v>0</v>
      </c>
      <c r="AF7" s="158">
        <v>0</v>
      </c>
      <c r="AG7" s="158">
        <f t="shared" si="2"/>
        <v>0</v>
      </c>
      <c r="AH7" s="158">
        <v>0</v>
      </c>
      <c r="AI7" s="158">
        <f t="shared" si="3"/>
        <v>0</v>
      </c>
      <c r="AJ7" s="41"/>
      <c r="AK7" s="41">
        <f t="shared" si="9"/>
        <v>0</v>
      </c>
      <c r="AL7" s="41">
        <f t="shared" si="4"/>
        <v>0</v>
      </c>
      <c r="AM7" s="41">
        <f t="shared" si="5"/>
        <v>0</v>
      </c>
      <c r="AN7" s="41">
        <f t="shared" si="6"/>
        <v>1.7999999999999998</v>
      </c>
      <c r="AO7" s="41">
        <f t="shared" si="7"/>
        <v>1.8</v>
      </c>
      <c r="AQ7" s="43"/>
      <c r="AR7" s="43"/>
      <c r="AS7" s="43"/>
      <c r="AT7" s="43"/>
    </row>
    <row r="8" spans="1:49" s="141" customFormat="1" ht="23.25">
      <c r="A8" s="142" t="s">
        <v>70</v>
      </c>
      <c r="B8" s="142">
        <v>418</v>
      </c>
      <c r="C8" s="19">
        <v>345</v>
      </c>
      <c r="D8" s="142">
        <v>100</v>
      </c>
      <c r="E8" s="142" t="s">
        <v>73</v>
      </c>
      <c r="F8" s="14" t="s">
        <v>147</v>
      </c>
      <c r="G8" s="14" t="s">
        <v>148</v>
      </c>
      <c r="H8" s="51">
        <v>8.56</v>
      </c>
      <c r="I8" s="142">
        <v>4</v>
      </c>
      <c r="J8" s="142" t="s">
        <v>505</v>
      </c>
      <c r="K8" s="143">
        <v>42244</v>
      </c>
      <c r="L8" s="46" t="s">
        <v>131</v>
      </c>
      <c r="M8" s="147">
        <v>6.3250000000000002</v>
      </c>
      <c r="N8" s="147">
        <v>1.55</v>
      </c>
      <c r="O8" s="147">
        <v>0.57499999999999996</v>
      </c>
      <c r="P8" s="147">
        <v>0.125</v>
      </c>
      <c r="Q8" s="147">
        <v>2.1699099999999998</v>
      </c>
      <c r="R8" s="158">
        <v>7.75</v>
      </c>
      <c r="S8" s="158">
        <v>0.82499999999999996</v>
      </c>
      <c r="T8" s="158">
        <v>0</v>
      </c>
      <c r="U8" s="158">
        <v>0</v>
      </c>
      <c r="V8" s="158">
        <v>6.2169800000000004</v>
      </c>
      <c r="W8" s="158">
        <v>0</v>
      </c>
      <c r="X8" s="158">
        <v>0</v>
      </c>
      <c r="Y8" s="158">
        <f t="shared" si="8"/>
        <v>8.5749999999999993</v>
      </c>
      <c r="Z8" s="158">
        <v>1.0774999999999999</v>
      </c>
      <c r="AA8" s="158">
        <v>0</v>
      </c>
      <c r="AB8" s="158">
        <v>2.38</v>
      </c>
      <c r="AC8" s="158">
        <f t="shared" si="0"/>
        <v>3.9719626168224298E-3</v>
      </c>
      <c r="AD8" s="158">
        <v>0</v>
      </c>
      <c r="AE8" s="158">
        <f t="shared" si="1"/>
        <v>0</v>
      </c>
      <c r="AF8" s="158">
        <v>0</v>
      </c>
      <c r="AG8" s="158">
        <f t="shared" si="2"/>
        <v>0</v>
      </c>
      <c r="AH8" s="158">
        <v>0</v>
      </c>
      <c r="AI8" s="158">
        <f t="shared" si="3"/>
        <v>0</v>
      </c>
      <c r="AJ8" s="41"/>
      <c r="AK8" s="41">
        <f t="shared" si="9"/>
        <v>1.19</v>
      </c>
      <c r="AL8" s="41">
        <f t="shared" si="4"/>
        <v>10.186400000000001</v>
      </c>
      <c r="AM8" s="41">
        <f t="shared" si="5"/>
        <v>0</v>
      </c>
      <c r="AN8" s="41">
        <f t="shared" si="6"/>
        <v>8.5749999999999993</v>
      </c>
      <c r="AO8" s="41">
        <f t="shared" si="7"/>
        <v>8.5749999999999993</v>
      </c>
      <c r="AQ8" s="43"/>
      <c r="AR8" s="43"/>
      <c r="AS8" s="43"/>
      <c r="AT8" s="43"/>
    </row>
    <row r="9" spans="1:49" s="141" customFormat="1" ht="23.25">
      <c r="A9" s="142" t="s">
        <v>70</v>
      </c>
      <c r="B9" s="142">
        <v>418</v>
      </c>
      <c r="C9" s="19">
        <v>345</v>
      </c>
      <c r="D9" s="142">
        <v>100</v>
      </c>
      <c r="E9" s="142" t="s">
        <v>73</v>
      </c>
      <c r="F9" s="14" t="s">
        <v>148</v>
      </c>
      <c r="G9" s="14" t="s">
        <v>147</v>
      </c>
      <c r="H9" s="51">
        <v>8.56</v>
      </c>
      <c r="I9" s="142">
        <v>4</v>
      </c>
      <c r="J9" s="142" t="s">
        <v>82</v>
      </c>
      <c r="K9" s="143">
        <v>42244</v>
      </c>
      <c r="L9" s="46" t="s">
        <v>131</v>
      </c>
      <c r="M9" s="147">
        <v>5.6749999999999998</v>
      </c>
      <c r="N9" s="147">
        <v>2.0249999999999999</v>
      </c>
      <c r="O9" s="147">
        <v>0.625</v>
      </c>
      <c r="P9" s="147">
        <v>0.25</v>
      </c>
      <c r="Q9" s="147">
        <v>2.33379</v>
      </c>
      <c r="R9" s="158">
        <v>8.0500000000000007</v>
      </c>
      <c r="S9" s="158">
        <v>0.5</v>
      </c>
      <c r="T9" s="158">
        <v>2.5000000000000001E-2</v>
      </c>
      <c r="U9" s="158">
        <v>0</v>
      </c>
      <c r="V9" s="158">
        <v>5.5247200000000003</v>
      </c>
      <c r="W9" s="158">
        <v>0</v>
      </c>
      <c r="X9" s="158">
        <v>0</v>
      </c>
      <c r="Y9" s="158">
        <f t="shared" si="8"/>
        <v>8.5749999999999993</v>
      </c>
      <c r="Z9" s="158">
        <v>0.98137200000000002</v>
      </c>
      <c r="AA9" s="158">
        <v>0</v>
      </c>
      <c r="AB9" s="158">
        <v>0</v>
      </c>
      <c r="AC9" s="158">
        <f t="shared" si="0"/>
        <v>0</v>
      </c>
      <c r="AD9" s="158">
        <v>0</v>
      </c>
      <c r="AE9" s="158">
        <f t="shared" si="1"/>
        <v>0</v>
      </c>
      <c r="AF9" s="158">
        <v>0</v>
      </c>
      <c r="AG9" s="158">
        <f t="shared" si="2"/>
        <v>0</v>
      </c>
      <c r="AH9" s="158">
        <v>0</v>
      </c>
      <c r="AI9" s="158">
        <f t="shared" si="3"/>
        <v>0</v>
      </c>
      <c r="AJ9" s="41"/>
      <c r="AK9" s="41">
        <f t="shared" si="9"/>
        <v>0</v>
      </c>
      <c r="AL9" s="41">
        <f t="shared" si="4"/>
        <v>0</v>
      </c>
      <c r="AM9" s="41">
        <f t="shared" si="5"/>
        <v>0</v>
      </c>
      <c r="AN9" s="41">
        <f t="shared" si="6"/>
        <v>8.5749999999999993</v>
      </c>
      <c r="AO9" s="41">
        <f t="shared" si="7"/>
        <v>8.5750000000000011</v>
      </c>
      <c r="AQ9" s="43"/>
      <c r="AR9" s="43"/>
      <c r="AS9" s="43"/>
      <c r="AT9" s="43"/>
    </row>
    <row r="10" spans="1:49" s="141" customFormat="1" ht="23.25">
      <c r="A10" s="142" t="s">
        <v>70</v>
      </c>
      <c r="B10" s="142">
        <v>418</v>
      </c>
      <c r="C10" s="19">
        <v>3215</v>
      </c>
      <c r="D10" s="142">
        <v>101</v>
      </c>
      <c r="E10" s="142" t="s">
        <v>74</v>
      </c>
      <c r="F10" s="14" t="s">
        <v>149</v>
      </c>
      <c r="G10" s="14" t="s">
        <v>150</v>
      </c>
      <c r="H10" s="51">
        <v>2.625</v>
      </c>
      <c r="I10" s="142">
        <v>2</v>
      </c>
      <c r="J10" s="142" t="s">
        <v>505</v>
      </c>
      <c r="K10" s="143">
        <v>42246</v>
      </c>
      <c r="L10" s="46" t="s">
        <v>131</v>
      </c>
      <c r="M10" s="147">
        <v>0.75</v>
      </c>
      <c r="N10" s="147">
        <v>0.75</v>
      </c>
      <c r="O10" s="147">
        <v>0.7</v>
      </c>
      <c r="P10" s="147">
        <v>0.42499999999999999</v>
      </c>
      <c r="Q10" s="147">
        <v>3.7448600000000001</v>
      </c>
      <c r="R10" s="158">
        <v>2.4500000000000002</v>
      </c>
      <c r="S10" s="158">
        <v>0.17499999999999999</v>
      </c>
      <c r="T10" s="158">
        <v>0</v>
      </c>
      <c r="U10" s="158">
        <v>0</v>
      </c>
      <c r="V10" s="158">
        <v>5.40639</v>
      </c>
      <c r="W10" s="158">
        <v>0</v>
      </c>
      <c r="X10" s="158">
        <v>0</v>
      </c>
      <c r="Y10" s="158">
        <f t="shared" si="8"/>
        <v>2.625</v>
      </c>
      <c r="Z10" s="158">
        <v>0.87353099999999995</v>
      </c>
      <c r="AA10" s="158">
        <v>0</v>
      </c>
      <c r="AB10" s="158">
        <v>0</v>
      </c>
      <c r="AC10" s="158">
        <f t="shared" si="0"/>
        <v>0</v>
      </c>
      <c r="AD10" s="158">
        <v>0</v>
      </c>
      <c r="AE10" s="158">
        <f t="shared" si="1"/>
        <v>0</v>
      </c>
      <c r="AF10" s="158">
        <v>0</v>
      </c>
      <c r="AG10" s="158">
        <f t="shared" si="2"/>
        <v>0</v>
      </c>
      <c r="AH10" s="158">
        <v>0</v>
      </c>
      <c r="AI10" s="158">
        <f t="shared" si="3"/>
        <v>0</v>
      </c>
      <c r="AJ10" s="41"/>
      <c r="AK10" s="41">
        <f t="shared" si="9"/>
        <v>0</v>
      </c>
      <c r="AL10" s="41">
        <f t="shared" si="4"/>
        <v>0</v>
      </c>
      <c r="AM10" s="41">
        <f t="shared" si="5"/>
        <v>0</v>
      </c>
      <c r="AN10" s="41">
        <f t="shared" si="6"/>
        <v>2.625</v>
      </c>
      <c r="AO10" s="41">
        <f t="shared" si="7"/>
        <v>2.625</v>
      </c>
      <c r="AQ10" s="43"/>
      <c r="AR10" s="43"/>
      <c r="AS10" s="43"/>
      <c r="AT10" s="43"/>
    </row>
    <row r="11" spans="1:49" s="141" customFormat="1" ht="23.25">
      <c r="A11" s="142" t="s">
        <v>70</v>
      </c>
      <c r="B11" s="142">
        <v>418</v>
      </c>
      <c r="C11" s="19">
        <v>3215</v>
      </c>
      <c r="D11" s="142">
        <v>102</v>
      </c>
      <c r="E11" s="142" t="s">
        <v>75</v>
      </c>
      <c r="F11" s="14" t="s">
        <v>142</v>
      </c>
      <c r="G11" s="14" t="s">
        <v>143</v>
      </c>
      <c r="H11" s="51">
        <v>11.473000000000001</v>
      </c>
      <c r="I11" s="142">
        <v>4</v>
      </c>
      <c r="J11" s="142" t="s">
        <v>505</v>
      </c>
      <c r="K11" s="143">
        <v>42244</v>
      </c>
      <c r="L11" s="46" t="s">
        <v>131</v>
      </c>
      <c r="M11" s="147">
        <v>7.4</v>
      </c>
      <c r="N11" s="147">
        <v>2.875</v>
      </c>
      <c r="O11" s="147">
        <v>0.97499999999999998</v>
      </c>
      <c r="P11" s="147">
        <v>0.3</v>
      </c>
      <c r="Q11" s="147">
        <v>2.4268200000000002</v>
      </c>
      <c r="R11" s="158">
        <v>10.75</v>
      </c>
      <c r="S11" s="158">
        <v>0.65</v>
      </c>
      <c r="T11" s="158">
        <v>0.1</v>
      </c>
      <c r="U11" s="158">
        <v>0.05</v>
      </c>
      <c r="V11" s="158">
        <v>4.22872</v>
      </c>
      <c r="W11" s="158">
        <v>0</v>
      </c>
      <c r="X11" s="158">
        <v>0</v>
      </c>
      <c r="Y11" s="158">
        <f t="shared" si="8"/>
        <v>11.55</v>
      </c>
      <c r="Z11" s="158">
        <v>0.87315399999999999</v>
      </c>
      <c r="AA11" s="158">
        <v>2.4500000000000002</v>
      </c>
      <c r="AB11" s="158">
        <v>12.78</v>
      </c>
      <c r="AC11" s="158">
        <f t="shared" si="0"/>
        <v>2.2014418946346079E-2</v>
      </c>
      <c r="AD11" s="158">
        <v>0</v>
      </c>
      <c r="AE11" s="158">
        <f t="shared" si="1"/>
        <v>0</v>
      </c>
      <c r="AF11" s="158">
        <v>0</v>
      </c>
      <c r="AG11" s="158">
        <f t="shared" si="2"/>
        <v>0</v>
      </c>
      <c r="AH11" s="158">
        <v>0</v>
      </c>
      <c r="AI11" s="158">
        <f t="shared" si="3"/>
        <v>0</v>
      </c>
      <c r="AJ11" s="41"/>
      <c r="AK11" s="41">
        <f t="shared" si="9"/>
        <v>6.39</v>
      </c>
      <c r="AL11" s="41">
        <f t="shared" si="4"/>
        <v>101.42132000000001</v>
      </c>
      <c r="AM11" s="41">
        <f t="shared" si="5"/>
        <v>28.108850000000004</v>
      </c>
      <c r="AN11" s="41">
        <f t="shared" si="6"/>
        <v>11.55</v>
      </c>
      <c r="AO11" s="41">
        <f t="shared" si="7"/>
        <v>11.55</v>
      </c>
      <c r="AQ11" s="43"/>
      <c r="AR11" s="43"/>
      <c r="AS11" s="43"/>
      <c r="AT11" s="43"/>
    </row>
    <row r="12" spans="1:49" s="141" customFormat="1" ht="23.25">
      <c r="A12" s="142" t="s">
        <v>70</v>
      </c>
      <c r="B12" s="142">
        <v>418</v>
      </c>
      <c r="C12" s="19">
        <v>3215</v>
      </c>
      <c r="D12" s="142">
        <v>102</v>
      </c>
      <c r="E12" s="142" t="s">
        <v>75</v>
      </c>
      <c r="F12" s="14" t="s">
        <v>143</v>
      </c>
      <c r="G12" s="14" t="s">
        <v>142</v>
      </c>
      <c r="H12" s="51">
        <v>11.473000000000001</v>
      </c>
      <c r="I12" s="142">
        <v>4</v>
      </c>
      <c r="J12" s="142" t="s">
        <v>82</v>
      </c>
      <c r="K12" s="143">
        <v>42244</v>
      </c>
      <c r="L12" s="46" t="s">
        <v>131</v>
      </c>
      <c r="M12" s="147">
        <v>5.5750000000000002</v>
      </c>
      <c r="N12" s="147">
        <v>3.5750000000000002</v>
      </c>
      <c r="O12" s="147">
        <v>1.675</v>
      </c>
      <c r="P12" s="147">
        <v>0.55000000000000004</v>
      </c>
      <c r="Q12" s="147">
        <v>2.7792500000000002</v>
      </c>
      <c r="R12" s="158">
        <v>5.625</v>
      </c>
      <c r="S12" s="158">
        <v>2.9249999999999998</v>
      </c>
      <c r="T12" s="158">
        <v>1.875</v>
      </c>
      <c r="U12" s="158">
        <v>0.95</v>
      </c>
      <c r="V12" s="158">
        <v>10.776899999999999</v>
      </c>
      <c r="W12" s="158">
        <v>0</v>
      </c>
      <c r="X12" s="158">
        <v>0</v>
      </c>
      <c r="Y12" s="158">
        <f t="shared" si="8"/>
        <v>11.375000000000002</v>
      </c>
      <c r="Z12" s="158">
        <v>0.94515199999999999</v>
      </c>
      <c r="AA12" s="158">
        <v>3.21</v>
      </c>
      <c r="AB12" s="158">
        <v>10.07</v>
      </c>
      <c r="AC12" s="158">
        <f t="shared" si="0"/>
        <v>2.0532679209572788E-2</v>
      </c>
      <c r="AD12" s="158">
        <v>0</v>
      </c>
      <c r="AE12" s="158">
        <f t="shared" si="1"/>
        <v>0</v>
      </c>
      <c r="AF12" s="158">
        <v>0</v>
      </c>
      <c r="AG12" s="158">
        <f t="shared" si="2"/>
        <v>0</v>
      </c>
      <c r="AH12" s="158">
        <v>0</v>
      </c>
      <c r="AI12" s="158">
        <f t="shared" si="3"/>
        <v>0</v>
      </c>
      <c r="AJ12" s="41"/>
      <c r="AK12" s="41">
        <f t="shared" si="9"/>
        <v>5.0350000000000001</v>
      </c>
      <c r="AL12" s="41">
        <f t="shared" si="4"/>
        <v>94.594885000000019</v>
      </c>
      <c r="AM12" s="41">
        <f t="shared" si="5"/>
        <v>36.828330000000001</v>
      </c>
      <c r="AN12" s="41">
        <f t="shared" si="6"/>
        <v>11.375000000000002</v>
      </c>
      <c r="AO12" s="41">
        <f t="shared" si="7"/>
        <v>11.375</v>
      </c>
      <c r="AQ12" s="43"/>
      <c r="AR12" s="43"/>
      <c r="AS12" s="43"/>
      <c r="AT12" s="43"/>
    </row>
    <row r="13" spans="1:49" s="141" customFormat="1" ht="23.25">
      <c r="A13" s="142" t="s">
        <v>70</v>
      </c>
      <c r="B13" s="142">
        <v>418</v>
      </c>
      <c r="C13" s="19">
        <v>3900</v>
      </c>
      <c r="D13" s="142">
        <v>201</v>
      </c>
      <c r="E13" s="142" t="s">
        <v>76</v>
      </c>
      <c r="F13" s="14" t="s">
        <v>138</v>
      </c>
      <c r="G13" s="14" t="s">
        <v>139</v>
      </c>
      <c r="H13" s="51">
        <v>0.48</v>
      </c>
      <c r="I13" s="142">
        <v>2</v>
      </c>
      <c r="J13" s="142" t="s">
        <v>506</v>
      </c>
      <c r="K13" s="143">
        <v>42245</v>
      </c>
      <c r="L13" s="46" t="s">
        <v>131</v>
      </c>
      <c r="M13" s="147">
        <v>0</v>
      </c>
      <c r="N13" s="147">
        <v>0.25</v>
      </c>
      <c r="O13" s="147">
        <v>0.2</v>
      </c>
      <c r="P13" s="147">
        <v>0.05</v>
      </c>
      <c r="Q13" s="147">
        <v>3.63083</v>
      </c>
      <c r="R13" s="158">
        <v>0.42499999999999999</v>
      </c>
      <c r="S13" s="158">
        <v>7.4999999999999997E-2</v>
      </c>
      <c r="T13" s="158">
        <v>0</v>
      </c>
      <c r="U13" s="158">
        <v>0</v>
      </c>
      <c r="V13" s="158">
        <v>5.5709</v>
      </c>
      <c r="W13" s="158">
        <v>0</v>
      </c>
      <c r="X13" s="158">
        <v>0</v>
      </c>
      <c r="Y13" s="158">
        <f t="shared" si="8"/>
        <v>0.5</v>
      </c>
      <c r="Z13" s="158">
        <v>1.4671000000000001</v>
      </c>
      <c r="AA13" s="158">
        <v>0</v>
      </c>
      <c r="AB13" s="158">
        <v>14.65</v>
      </c>
      <c r="AC13" s="158">
        <f t="shared" si="0"/>
        <v>0.43601190476190477</v>
      </c>
      <c r="AD13" s="158">
        <v>0</v>
      </c>
      <c r="AE13" s="158">
        <f t="shared" si="1"/>
        <v>0</v>
      </c>
      <c r="AF13" s="158">
        <v>0</v>
      </c>
      <c r="AG13" s="158">
        <f t="shared" si="2"/>
        <v>0</v>
      </c>
      <c r="AH13" s="158">
        <v>0</v>
      </c>
      <c r="AI13" s="158">
        <f t="shared" si="3"/>
        <v>0</v>
      </c>
      <c r="AJ13" s="41"/>
      <c r="AK13" s="41">
        <f t="shared" si="9"/>
        <v>7.3250000000000002</v>
      </c>
      <c r="AL13" s="41">
        <f t="shared" si="4"/>
        <v>3.516</v>
      </c>
      <c r="AM13" s="41">
        <f t="shared" si="5"/>
        <v>0</v>
      </c>
      <c r="AN13" s="41">
        <f t="shared" si="6"/>
        <v>0.5</v>
      </c>
      <c r="AO13" s="41">
        <f t="shared" si="7"/>
        <v>0.5</v>
      </c>
      <c r="AQ13" s="43"/>
      <c r="AR13" s="43"/>
      <c r="AS13" s="43"/>
      <c r="AT13" s="43"/>
    </row>
    <row r="14" spans="1:49" s="141" customFormat="1" ht="23.25">
      <c r="A14" s="142" t="s">
        <v>70</v>
      </c>
      <c r="B14" s="142">
        <v>418</v>
      </c>
      <c r="C14" s="19">
        <v>3900</v>
      </c>
      <c r="D14" s="142">
        <v>201</v>
      </c>
      <c r="E14" s="142" t="s">
        <v>76</v>
      </c>
      <c r="F14" s="14" t="s">
        <v>140</v>
      </c>
      <c r="G14" s="14" t="s">
        <v>141</v>
      </c>
      <c r="H14" s="51">
        <v>0.59</v>
      </c>
      <c r="I14" s="142">
        <v>2</v>
      </c>
      <c r="J14" s="142" t="s">
        <v>87</v>
      </c>
      <c r="K14" s="143">
        <v>42245</v>
      </c>
      <c r="L14" s="46" t="s">
        <v>131</v>
      </c>
      <c r="M14" s="147">
        <v>0.25</v>
      </c>
      <c r="N14" s="147">
        <v>0.15</v>
      </c>
      <c r="O14" s="147">
        <v>0.125</v>
      </c>
      <c r="P14" s="147">
        <v>0.2</v>
      </c>
      <c r="Q14" s="147">
        <v>3.8184399999999998</v>
      </c>
      <c r="R14" s="158">
        <v>0.57499999999999996</v>
      </c>
      <c r="S14" s="158">
        <v>0.1</v>
      </c>
      <c r="T14" s="158">
        <v>2.5000000000000001E-2</v>
      </c>
      <c r="U14" s="158">
        <v>2.5000000000000001E-2</v>
      </c>
      <c r="V14" s="158">
        <v>6.0600199999999997</v>
      </c>
      <c r="W14" s="158">
        <v>0</v>
      </c>
      <c r="X14" s="158">
        <v>0</v>
      </c>
      <c r="Y14" s="158">
        <f t="shared" si="8"/>
        <v>0.72500000000000009</v>
      </c>
      <c r="Z14" s="158">
        <v>1.1759200000000001</v>
      </c>
      <c r="AA14" s="158">
        <v>3.18</v>
      </c>
      <c r="AB14" s="158">
        <v>0</v>
      </c>
      <c r="AC14" s="158">
        <f t="shared" si="0"/>
        <v>0.1539951573849879</v>
      </c>
      <c r="AD14" s="158">
        <v>0</v>
      </c>
      <c r="AE14" s="158">
        <f t="shared" si="1"/>
        <v>0</v>
      </c>
      <c r="AF14" s="158">
        <v>0</v>
      </c>
      <c r="AG14" s="158">
        <f t="shared" si="2"/>
        <v>0</v>
      </c>
      <c r="AH14" s="158">
        <v>0</v>
      </c>
      <c r="AI14" s="158">
        <f t="shared" si="3"/>
        <v>0</v>
      </c>
      <c r="AJ14" s="41"/>
      <c r="AK14" s="41">
        <f t="shared" si="9"/>
        <v>0</v>
      </c>
      <c r="AL14" s="41">
        <f t="shared" si="4"/>
        <v>1.8762000000000001</v>
      </c>
      <c r="AM14" s="41">
        <f t="shared" si="5"/>
        <v>1.8762000000000001</v>
      </c>
      <c r="AN14" s="41">
        <f t="shared" si="6"/>
        <v>0.72500000000000009</v>
      </c>
      <c r="AO14" s="41">
        <f t="shared" si="7"/>
        <v>0.72499999999999998</v>
      </c>
      <c r="AQ14" s="43"/>
      <c r="AR14" s="43"/>
      <c r="AS14" s="43"/>
      <c r="AT14" s="43"/>
    </row>
    <row r="15" spans="1:49" s="141" customFormat="1" ht="23.25">
      <c r="A15" s="50"/>
      <c r="B15" s="50"/>
      <c r="C15" s="50"/>
      <c r="D15" s="50"/>
      <c r="E15" s="213"/>
      <c r="F15" s="294" t="s">
        <v>122</v>
      </c>
      <c r="G15" s="294"/>
      <c r="H15" s="263">
        <v>64.647000000000006</v>
      </c>
      <c r="I15" s="264"/>
      <c r="J15" s="264"/>
      <c r="K15" s="284"/>
      <c r="L15" s="284"/>
      <c r="M15" s="265">
        <f t="shared" ref="M15:P15" si="10">SUM(M4:M14)</f>
        <v>34.225000000000001</v>
      </c>
      <c r="N15" s="265">
        <f t="shared" si="10"/>
        <v>16.95</v>
      </c>
      <c r="O15" s="265">
        <f t="shared" si="10"/>
        <v>9.6</v>
      </c>
      <c r="P15" s="265">
        <f t="shared" si="10"/>
        <v>4</v>
      </c>
      <c r="Q15" s="263" t="s">
        <v>123</v>
      </c>
      <c r="R15" s="265">
        <f t="shared" ref="R15:U15" si="11">SUM(R4:R14)</f>
        <v>55.575000000000003</v>
      </c>
      <c r="S15" s="265">
        <f t="shared" si="11"/>
        <v>5.9749999999999988</v>
      </c>
      <c r="T15" s="265">
        <f t="shared" si="11"/>
        <v>2.15</v>
      </c>
      <c r="U15" s="265">
        <f t="shared" si="11"/>
        <v>1.075</v>
      </c>
      <c r="V15" s="265" t="s">
        <v>123</v>
      </c>
      <c r="W15" s="265">
        <f t="shared" ref="W15:X15" si="12">SUM(W4:W14)</f>
        <v>0</v>
      </c>
      <c r="X15" s="265">
        <f t="shared" si="12"/>
        <v>0</v>
      </c>
      <c r="Y15" s="265">
        <f>SUM(Y4:Y14)</f>
        <v>64.774999999999991</v>
      </c>
      <c r="Z15" s="265" t="s">
        <v>123</v>
      </c>
      <c r="AA15" s="265">
        <f t="shared" ref="AA15" si="13">SUM(AA4:AA14)</f>
        <v>21.14</v>
      </c>
      <c r="AB15" s="265">
        <f>SUM(AB4:AB14)</f>
        <v>169.42000000000002</v>
      </c>
      <c r="AC15" s="265" t="s">
        <v>123</v>
      </c>
      <c r="AD15" s="265">
        <f t="shared" ref="AD15" si="14">SUM(AD4:AD14)</f>
        <v>0</v>
      </c>
      <c r="AE15" s="265" t="s">
        <v>123</v>
      </c>
      <c r="AF15" s="265">
        <f t="shared" ref="AF15" si="15">SUM(AF4:AF14)</f>
        <v>78.849999999999994</v>
      </c>
      <c r="AG15" s="265" t="s">
        <v>123</v>
      </c>
      <c r="AH15" s="265">
        <f t="shared" ref="AH15" si="16">SUM(AH4:AH14)</f>
        <v>0</v>
      </c>
      <c r="AI15" s="265" t="s">
        <v>123</v>
      </c>
      <c r="AJ15" s="193">
        <f>(AA15+(AB15*0.5)+AD15+AF15+AH15)/H15</f>
        <v>2.8570544650177112</v>
      </c>
      <c r="AL15" s="41">
        <f>SUM(AL4:AL14)/H15</f>
        <v>22.713354138629782</v>
      </c>
      <c r="AM15" s="41">
        <f>SUM(AM4:AM14)/H15</f>
        <v>11.857422308846502</v>
      </c>
      <c r="AN15" s="33">
        <f>SUM(AN4:AN14)</f>
        <v>64.774999999999991</v>
      </c>
      <c r="AO15" s="33">
        <f>SUM(AO4:AO14)</f>
        <v>64.774999999999991</v>
      </c>
    </row>
    <row r="16" spans="1:49" s="141" customFormat="1" ht="23.25">
      <c r="A16" s="50"/>
      <c r="B16" s="50"/>
      <c r="C16" s="50"/>
      <c r="D16" s="50"/>
      <c r="E16" s="213"/>
      <c r="F16" s="294" t="s">
        <v>124</v>
      </c>
      <c r="G16" s="294"/>
      <c r="H16" s="264"/>
      <c r="I16" s="264"/>
      <c r="J16" s="264"/>
      <c r="K16" s="284"/>
      <c r="L16" s="284"/>
      <c r="M16" s="263" t="s">
        <v>123</v>
      </c>
      <c r="N16" s="263" t="s">
        <v>123</v>
      </c>
      <c r="O16" s="263" t="s">
        <v>123</v>
      </c>
      <c r="P16" s="263" t="s">
        <v>123</v>
      </c>
      <c r="Q16" s="207">
        <v>2.77</v>
      </c>
      <c r="R16" s="265" t="s">
        <v>123</v>
      </c>
      <c r="S16" s="265" t="s">
        <v>123</v>
      </c>
      <c r="T16" s="265" t="s">
        <v>123</v>
      </c>
      <c r="U16" s="265" t="s">
        <v>123</v>
      </c>
      <c r="V16" s="286">
        <v>6</v>
      </c>
      <c r="W16" s="265" t="s">
        <v>123</v>
      </c>
      <c r="X16" s="265" t="s">
        <v>123</v>
      </c>
      <c r="Y16" s="265" t="s">
        <v>123</v>
      </c>
      <c r="Z16" s="265">
        <f>SUMPRODUCT(Z4:Z14,H4:H14)/H15</f>
        <v>1.0056665733444705</v>
      </c>
      <c r="AA16" s="265" t="s">
        <v>123</v>
      </c>
      <c r="AB16" s="265" t="s">
        <v>123</v>
      </c>
      <c r="AC16" s="265">
        <f>SUMPRODUCT(AC4:AC14,H4:H14)/H15</f>
        <v>4.678153223329333E-2</v>
      </c>
      <c r="AD16" s="265" t="s">
        <v>123</v>
      </c>
      <c r="AE16" s="265">
        <f>SUMPRODUCT(AE4:AE14,H4:H14)/H15</f>
        <v>0</v>
      </c>
      <c r="AF16" s="265" t="s">
        <v>123</v>
      </c>
      <c r="AG16" s="265">
        <f>SUMPRODUCT(AG4:AG14,H4:H14)/H15</f>
        <v>3.4848595338641278E-2</v>
      </c>
      <c r="AH16" s="265" t="s">
        <v>123</v>
      </c>
      <c r="AI16" s="265">
        <f>SUMPRODUCT(AO4:AO14,H4:H14)/H15</f>
        <v>8.8489752037990907</v>
      </c>
      <c r="AN16" s="141">
        <f>((AN15-H15)/H15)*100</f>
        <v>0.19799836032605672</v>
      </c>
      <c r="AO16" s="141">
        <f>((AO15-H15)/H15)*100</f>
        <v>0.19799836032605672</v>
      </c>
    </row>
    <row r="17" spans="1:49"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</row>
    <row r="18" spans="1:49">
      <c r="E18" s="52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</row>
    <row r="19" spans="1:49"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</row>
    <row r="20" spans="1:49"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</row>
    <row r="22" spans="1:49" ht="23.25">
      <c r="A22" s="314" t="s">
        <v>502</v>
      </c>
      <c r="B22" s="314"/>
      <c r="C22" s="314"/>
      <c r="D22" s="314"/>
      <c r="E22" s="314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14"/>
      <c r="AE22" s="114"/>
      <c r="AF22" s="114"/>
      <c r="AG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</row>
    <row r="23" spans="1:49" ht="69.75" customHeight="1">
      <c r="A23" s="299" t="s">
        <v>292</v>
      </c>
      <c r="B23" s="299" t="s">
        <v>0</v>
      </c>
      <c r="C23" s="305" t="s">
        <v>1</v>
      </c>
      <c r="D23" s="306" t="s">
        <v>2</v>
      </c>
      <c r="E23" s="299" t="s">
        <v>3</v>
      </c>
      <c r="F23" s="299" t="s">
        <v>512</v>
      </c>
      <c r="G23" s="299" t="s">
        <v>513</v>
      </c>
      <c r="H23" s="309" t="s">
        <v>514</v>
      </c>
      <c r="I23" s="299" t="s">
        <v>4</v>
      </c>
      <c r="J23" s="299" t="s">
        <v>5</v>
      </c>
      <c r="K23" s="313" t="s">
        <v>6</v>
      </c>
      <c r="L23" s="299" t="s">
        <v>7</v>
      </c>
      <c r="M23" s="300" t="s">
        <v>515</v>
      </c>
      <c r="N23" s="300"/>
      <c r="O23" s="300"/>
      <c r="P23" s="300"/>
      <c r="Q23" s="301" t="s">
        <v>516</v>
      </c>
      <c r="R23" s="302" t="s">
        <v>519</v>
      </c>
      <c r="S23" s="303"/>
      <c r="T23" s="304"/>
      <c r="U23" s="301" t="s">
        <v>520</v>
      </c>
      <c r="V23" s="297" t="s">
        <v>293</v>
      </c>
      <c r="W23" s="297" t="s">
        <v>541</v>
      </c>
      <c r="X23" s="297" t="s">
        <v>542</v>
      </c>
      <c r="Y23" s="297" t="s">
        <v>294</v>
      </c>
      <c r="Z23" s="297" t="s">
        <v>295</v>
      </c>
      <c r="AA23" s="297" t="s">
        <v>543</v>
      </c>
      <c r="AB23" s="297" t="s">
        <v>527</v>
      </c>
      <c r="AC23" s="253" t="s">
        <v>319</v>
      </c>
      <c r="AD23" s="138"/>
      <c r="AE23" s="138"/>
      <c r="AF23" s="138"/>
      <c r="AG23" s="114"/>
      <c r="AH23" s="114"/>
      <c r="AI23" s="114"/>
      <c r="AJ23" s="114"/>
      <c r="AK23" s="125"/>
      <c r="AL23" s="125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</row>
    <row r="24" spans="1:49" ht="23.25">
      <c r="A24" s="299"/>
      <c r="B24" s="299"/>
      <c r="C24" s="305"/>
      <c r="D24" s="306"/>
      <c r="E24" s="299"/>
      <c r="F24" s="299"/>
      <c r="G24" s="299"/>
      <c r="H24" s="309"/>
      <c r="I24" s="299"/>
      <c r="J24" s="299"/>
      <c r="K24" s="313"/>
      <c r="L24" s="299"/>
      <c r="M24" s="251" t="s">
        <v>530</v>
      </c>
      <c r="N24" s="252" t="s">
        <v>531</v>
      </c>
      <c r="O24" s="252" t="s">
        <v>532</v>
      </c>
      <c r="P24" s="251" t="s">
        <v>533</v>
      </c>
      <c r="Q24" s="301"/>
      <c r="R24" s="251" t="s">
        <v>538</v>
      </c>
      <c r="S24" s="252" t="s">
        <v>539</v>
      </c>
      <c r="T24" s="251" t="s">
        <v>540</v>
      </c>
      <c r="U24" s="301"/>
      <c r="V24" s="298"/>
      <c r="W24" s="298"/>
      <c r="X24" s="298"/>
      <c r="Y24" s="298"/>
      <c r="Z24" s="298"/>
      <c r="AA24" s="298"/>
      <c r="AB24" s="298"/>
      <c r="AC24" s="254" t="s">
        <v>544</v>
      </c>
      <c r="AD24" s="139"/>
      <c r="AE24" s="139"/>
      <c r="AF24" s="139"/>
      <c r="AG24" s="114"/>
      <c r="AH24" s="114"/>
      <c r="AI24" s="114"/>
      <c r="AJ24" s="114"/>
      <c r="AK24" s="125"/>
      <c r="AL24" s="125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</row>
    <row r="25" spans="1:49" ht="23.25">
      <c r="A25" s="126" t="s">
        <v>70</v>
      </c>
      <c r="B25" s="131">
        <v>418</v>
      </c>
      <c r="C25" s="131">
        <v>9</v>
      </c>
      <c r="D25" s="131">
        <v>202</v>
      </c>
      <c r="E25" s="131" t="s">
        <v>437</v>
      </c>
      <c r="F25" s="132" t="s">
        <v>144</v>
      </c>
      <c r="G25" s="132" t="s">
        <v>438</v>
      </c>
      <c r="H25" s="130">
        <v>4.4720000000000004</v>
      </c>
      <c r="I25" s="133">
        <v>6</v>
      </c>
      <c r="J25" s="131" t="s">
        <v>505</v>
      </c>
      <c r="K25" s="127">
        <v>42245</v>
      </c>
      <c r="L25" s="126" t="s">
        <v>299</v>
      </c>
      <c r="M25" s="154">
        <v>2.25</v>
      </c>
      <c r="N25" s="154">
        <v>1.2</v>
      </c>
      <c r="O25" s="154">
        <v>0.7</v>
      </c>
      <c r="P25" s="154">
        <v>0.35</v>
      </c>
      <c r="Q25" s="154">
        <v>2.8308900000000001</v>
      </c>
      <c r="R25" s="154">
        <v>0</v>
      </c>
      <c r="S25" s="154">
        <v>0</v>
      </c>
      <c r="T25" s="282">
        <v>4.4720000000000004</v>
      </c>
      <c r="U25" s="154">
        <v>1.32416</v>
      </c>
      <c r="V25" s="155">
        <v>63</v>
      </c>
      <c r="W25" s="155">
        <v>102</v>
      </c>
      <c r="X25" s="155">
        <v>34</v>
      </c>
      <c r="Y25" s="155">
        <v>8</v>
      </c>
      <c r="Z25" s="155">
        <v>6</v>
      </c>
      <c r="AA25" s="154">
        <v>267.70999999999998</v>
      </c>
      <c r="AB25" s="154">
        <v>1.7103884487605414</v>
      </c>
      <c r="AC25" s="155">
        <v>74</v>
      </c>
      <c r="AD25" s="140"/>
      <c r="AE25" s="140"/>
      <c r="AF25" s="140"/>
      <c r="AG25" s="114"/>
      <c r="AH25" s="114"/>
      <c r="AI25" s="114"/>
      <c r="AJ25" s="114"/>
      <c r="AK25" s="125"/>
      <c r="AL25" s="125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</row>
    <row r="26" spans="1:49" ht="23.25">
      <c r="A26" s="126" t="s">
        <v>70</v>
      </c>
      <c r="B26" s="131">
        <v>418</v>
      </c>
      <c r="C26" s="131">
        <v>9</v>
      </c>
      <c r="D26" s="131">
        <v>202</v>
      </c>
      <c r="E26" s="131" t="s">
        <v>437</v>
      </c>
      <c r="F26" s="132" t="s">
        <v>438</v>
      </c>
      <c r="G26" s="132" t="s">
        <v>439</v>
      </c>
      <c r="H26" s="130">
        <v>7</v>
      </c>
      <c r="I26" s="133">
        <v>6</v>
      </c>
      <c r="J26" s="131" t="s">
        <v>505</v>
      </c>
      <c r="K26" s="127">
        <v>42245</v>
      </c>
      <c r="L26" s="126" t="s">
        <v>299</v>
      </c>
      <c r="M26" s="154">
        <v>2.375</v>
      </c>
      <c r="N26" s="154">
        <v>2.15</v>
      </c>
      <c r="O26" s="154">
        <v>1.1499999999999999</v>
      </c>
      <c r="P26" s="154">
        <v>1.375</v>
      </c>
      <c r="Q26" s="154">
        <v>3.4596100000000001</v>
      </c>
      <c r="R26" s="154">
        <v>0</v>
      </c>
      <c r="S26" s="154">
        <v>0</v>
      </c>
      <c r="T26" s="282">
        <v>7</v>
      </c>
      <c r="U26" s="154">
        <v>1.2162299999999999</v>
      </c>
      <c r="V26" s="155">
        <v>371</v>
      </c>
      <c r="W26" s="155">
        <v>134</v>
      </c>
      <c r="X26" s="155">
        <v>84</v>
      </c>
      <c r="Y26" s="155">
        <v>28</v>
      </c>
      <c r="Z26" s="155">
        <v>0</v>
      </c>
      <c r="AA26" s="154">
        <v>492.98</v>
      </c>
      <c r="AB26" s="154">
        <v>2.0121632653061226</v>
      </c>
      <c r="AC26" s="155">
        <v>86</v>
      </c>
      <c r="AD26" s="140"/>
      <c r="AE26" s="140"/>
      <c r="AF26" s="140"/>
      <c r="AG26" s="114"/>
      <c r="AH26" s="114"/>
      <c r="AI26" s="114"/>
      <c r="AJ26" s="114"/>
      <c r="AK26" s="125"/>
      <c r="AL26" s="125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</row>
    <row r="27" spans="1:49" ht="23.25">
      <c r="A27" s="126" t="s">
        <v>70</v>
      </c>
      <c r="B27" s="131">
        <v>418</v>
      </c>
      <c r="C27" s="131">
        <v>9</v>
      </c>
      <c r="D27" s="131">
        <v>202</v>
      </c>
      <c r="E27" s="131" t="s">
        <v>437</v>
      </c>
      <c r="F27" s="132" t="s">
        <v>438</v>
      </c>
      <c r="G27" s="132" t="s">
        <v>144</v>
      </c>
      <c r="H27" s="130">
        <v>4.4720000000000004</v>
      </c>
      <c r="I27" s="133">
        <v>6</v>
      </c>
      <c r="J27" s="131" t="s">
        <v>82</v>
      </c>
      <c r="K27" s="127">
        <v>42244</v>
      </c>
      <c r="L27" s="126" t="s">
        <v>299</v>
      </c>
      <c r="M27" s="154">
        <v>0.875</v>
      </c>
      <c r="N27" s="154">
        <v>1.55</v>
      </c>
      <c r="O27" s="154">
        <v>1.5</v>
      </c>
      <c r="P27" s="154">
        <v>0.57499999999999996</v>
      </c>
      <c r="Q27" s="154">
        <v>3.5775600000000001</v>
      </c>
      <c r="R27" s="154">
        <v>0</v>
      </c>
      <c r="S27" s="154">
        <v>0</v>
      </c>
      <c r="T27" s="282">
        <v>4.4720000000000004</v>
      </c>
      <c r="U27" s="154">
        <v>1.0202800000000001</v>
      </c>
      <c r="V27" s="155">
        <v>0</v>
      </c>
      <c r="W27" s="155">
        <v>0</v>
      </c>
      <c r="X27" s="155">
        <v>0</v>
      </c>
      <c r="Y27" s="155">
        <v>0</v>
      </c>
      <c r="Z27" s="155">
        <v>0</v>
      </c>
      <c r="AA27" s="154">
        <v>0</v>
      </c>
      <c r="AB27" s="154">
        <v>0</v>
      </c>
      <c r="AC27" s="155">
        <v>0</v>
      </c>
      <c r="AD27" s="140"/>
      <c r="AE27" s="140"/>
      <c r="AF27" s="140"/>
      <c r="AG27" s="114"/>
      <c r="AH27" s="114"/>
      <c r="AI27" s="114"/>
      <c r="AJ27" s="114"/>
      <c r="AK27" s="125"/>
      <c r="AL27" s="125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</row>
    <row r="28" spans="1:49" ht="23.25">
      <c r="A28" s="126" t="s">
        <v>70</v>
      </c>
      <c r="B28" s="131">
        <v>418</v>
      </c>
      <c r="C28" s="131">
        <v>9</v>
      </c>
      <c r="D28" s="131">
        <v>202</v>
      </c>
      <c r="E28" s="131" t="s">
        <v>437</v>
      </c>
      <c r="F28" s="132" t="s">
        <v>439</v>
      </c>
      <c r="G28" s="132" t="s">
        <v>440</v>
      </c>
      <c r="H28" s="130">
        <v>0.39800000000000002</v>
      </c>
      <c r="I28" s="133">
        <v>6</v>
      </c>
      <c r="J28" s="131" t="s">
        <v>505</v>
      </c>
      <c r="K28" s="127">
        <v>42245</v>
      </c>
      <c r="L28" s="126" t="s">
        <v>299</v>
      </c>
      <c r="M28" s="154">
        <v>2.5000000000000001E-2</v>
      </c>
      <c r="N28" s="154">
        <v>7.4999999999999997E-2</v>
      </c>
      <c r="O28" s="154">
        <v>0.22500000000000001</v>
      </c>
      <c r="P28" s="154">
        <v>2.5000000000000001E-2</v>
      </c>
      <c r="Q28" s="154">
        <v>3.9785699999999999</v>
      </c>
      <c r="R28" s="154">
        <v>0</v>
      </c>
      <c r="S28" s="154">
        <v>0</v>
      </c>
      <c r="T28" s="282">
        <v>0.39800000000000002</v>
      </c>
      <c r="U28" s="154">
        <v>1.0289999999999999</v>
      </c>
      <c r="V28" s="155">
        <v>0</v>
      </c>
      <c r="W28" s="155">
        <v>0</v>
      </c>
      <c r="X28" s="155">
        <v>0</v>
      </c>
      <c r="Y28" s="155">
        <v>3</v>
      </c>
      <c r="Z28" s="155">
        <v>0</v>
      </c>
      <c r="AA28" s="154">
        <v>0</v>
      </c>
      <c r="AB28" s="154">
        <v>0</v>
      </c>
      <c r="AC28" s="155">
        <v>1</v>
      </c>
      <c r="AD28" s="140"/>
      <c r="AE28" s="140"/>
      <c r="AF28" s="140"/>
      <c r="AG28" s="114"/>
      <c r="AH28" s="114"/>
      <c r="AI28" s="114"/>
      <c r="AJ28" s="114"/>
      <c r="AK28" s="125"/>
      <c r="AL28" s="125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</row>
    <row r="29" spans="1:49" ht="23.25">
      <c r="A29" s="126" t="s">
        <v>70</v>
      </c>
      <c r="B29" s="131">
        <v>418</v>
      </c>
      <c r="C29" s="131">
        <v>9</v>
      </c>
      <c r="D29" s="131">
        <v>202</v>
      </c>
      <c r="E29" s="131" t="s">
        <v>437</v>
      </c>
      <c r="F29" s="132" t="s">
        <v>439</v>
      </c>
      <c r="G29" s="132" t="s">
        <v>438</v>
      </c>
      <c r="H29" s="130">
        <v>7</v>
      </c>
      <c r="I29" s="133">
        <v>6</v>
      </c>
      <c r="J29" s="131" t="s">
        <v>82</v>
      </c>
      <c r="K29" s="127">
        <v>42244</v>
      </c>
      <c r="L29" s="126" t="s">
        <v>299</v>
      </c>
      <c r="M29" s="154">
        <v>2.1</v>
      </c>
      <c r="N29" s="154">
        <v>1.825</v>
      </c>
      <c r="O29" s="154">
        <v>1.5</v>
      </c>
      <c r="P29" s="154">
        <v>1.5</v>
      </c>
      <c r="Q29" s="154">
        <v>3.7444799999999998</v>
      </c>
      <c r="R29" s="154">
        <v>0</v>
      </c>
      <c r="S29" s="154">
        <v>0</v>
      </c>
      <c r="T29" s="282">
        <v>7</v>
      </c>
      <c r="U29" s="154">
        <v>1.0722100000000001</v>
      </c>
      <c r="V29" s="155">
        <v>14</v>
      </c>
      <c r="W29" s="155">
        <v>0</v>
      </c>
      <c r="X29" s="155">
        <v>3</v>
      </c>
      <c r="Y29" s="155">
        <v>4</v>
      </c>
      <c r="Z29" s="155">
        <v>0</v>
      </c>
      <c r="AA29" s="154">
        <v>0</v>
      </c>
      <c r="AB29" s="154">
        <v>0</v>
      </c>
      <c r="AC29" s="155">
        <v>0</v>
      </c>
      <c r="AD29" s="140"/>
      <c r="AE29" s="140"/>
      <c r="AF29" s="140"/>
      <c r="AG29" s="114"/>
      <c r="AH29" s="114"/>
      <c r="AI29" s="114"/>
      <c r="AJ29" s="114"/>
      <c r="AK29" s="125"/>
      <c r="AL29" s="125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</row>
    <row r="30" spans="1:49" ht="23.25">
      <c r="A30" s="126" t="s">
        <v>70</v>
      </c>
      <c r="B30" s="131">
        <v>418</v>
      </c>
      <c r="C30" s="131">
        <v>9</v>
      </c>
      <c r="D30" s="131">
        <v>202</v>
      </c>
      <c r="E30" s="131" t="s">
        <v>437</v>
      </c>
      <c r="F30" s="132" t="s">
        <v>440</v>
      </c>
      <c r="G30" s="132" t="s">
        <v>439</v>
      </c>
      <c r="H30" s="130">
        <v>0.39800000000000002</v>
      </c>
      <c r="I30" s="133">
        <v>6</v>
      </c>
      <c r="J30" s="131" t="s">
        <v>82</v>
      </c>
      <c r="K30" s="127">
        <v>42244</v>
      </c>
      <c r="L30" s="126" t="s">
        <v>299</v>
      </c>
      <c r="M30" s="154">
        <v>0.125</v>
      </c>
      <c r="N30" s="154">
        <v>0.15</v>
      </c>
      <c r="O30" s="154">
        <v>0.1</v>
      </c>
      <c r="P30" s="154">
        <v>2.5000000000000001E-2</v>
      </c>
      <c r="Q30" s="154">
        <v>3.14</v>
      </c>
      <c r="R30" s="154">
        <v>0</v>
      </c>
      <c r="S30" s="154">
        <v>0</v>
      </c>
      <c r="T30" s="282">
        <v>0.39800000000000002</v>
      </c>
      <c r="U30" s="154">
        <v>0.91543799999999997</v>
      </c>
      <c r="V30" s="155">
        <v>0</v>
      </c>
      <c r="W30" s="155">
        <v>0</v>
      </c>
      <c r="X30" s="155">
        <v>0</v>
      </c>
      <c r="Y30" s="155">
        <v>0</v>
      </c>
      <c r="Z30" s="155">
        <v>0</v>
      </c>
      <c r="AA30" s="154">
        <v>0</v>
      </c>
      <c r="AB30" s="154">
        <v>0</v>
      </c>
      <c r="AC30" s="155">
        <v>0</v>
      </c>
      <c r="AD30" s="140"/>
      <c r="AE30" s="140"/>
      <c r="AF30" s="140"/>
      <c r="AG30" s="114"/>
      <c r="AH30" s="114"/>
      <c r="AI30" s="114"/>
      <c r="AJ30" s="114"/>
      <c r="AK30" s="125"/>
      <c r="AL30" s="125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</row>
    <row r="31" spans="1:49" ht="23.25">
      <c r="A31" s="126" t="s">
        <v>70</v>
      </c>
      <c r="B31" s="131">
        <v>418</v>
      </c>
      <c r="C31" s="131">
        <v>9</v>
      </c>
      <c r="D31" s="131">
        <v>203</v>
      </c>
      <c r="E31" s="131" t="s">
        <v>441</v>
      </c>
      <c r="F31" s="132" t="s">
        <v>440</v>
      </c>
      <c r="G31" s="132" t="s">
        <v>442</v>
      </c>
      <c r="H31" s="130">
        <v>1.272</v>
      </c>
      <c r="I31" s="133">
        <v>4</v>
      </c>
      <c r="J31" s="131" t="s">
        <v>82</v>
      </c>
      <c r="K31" s="127">
        <v>42244</v>
      </c>
      <c r="L31" s="126" t="s">
        <v>299</v>
      </c>
      <c r="M31" s="154">
        <v>0.25</v>
      </c>
      <c r="N31" s="154">
        <v>0.17499999999999999</v>
      </c>
      <c r="O31" s="154">
        <v>0.47499999999999998</v>
      </c>
      <c r="P31" s="154">
        <v>0.4</v>
      </c>
      <c r="Q31" s="154">
        <v>4.3084600000000002</v>
      </c>
      <c r="R31" s="154">
        <v>0</v>
      </c>
      <c r="S31" s="154">
        <v>0</v>
      </c>
      <c r="T31" s="282">
        <v>1.272</v>
      </c>
      <c r="U31" s="154">
        <v>1.2062299999999999</v>
      </c>
      <c r="V31" s="155">
        <v>0</v>
      </c>
      <c r="W31" s="155">
        <v>0</v>
      </c>
      <c r="X31" s="155">
        <v>0</v>
      </c>
      <c r="Y31" s="155">
        <v>4</v>
      </c>
      <c r="Z31" s="155">
        <v>0</v>
      </c>
      <c r="AA31" s="154">
        <v>0</v>
      </c>
      <c r="AB31" s="154">
        <v>0</v>
      </c>
      <c r="AC31" s="155">
        <v>60</v>
      </c>
      <c r="AD31" s="140"/>
      <c r="AE31" s="140"/>
      <c r="AF31" s="140"/>
      <c r="AG31" s="114"/>
      <c r="AH31" s="114"/>
      <c r="AI31" s="114"/>
      <c r="AJ31" s="114"/>
      <c r="AK31" s="125"/>
      <c r="AL31" s="125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</row>
    <row r="32" spans="1:49" ht="23.25">
      <c r="A32" s="126" t="s">
        <v>70</v>
      </c>
      <c r="B32" s="131">
        <v>418</v>
      </c>
      <c r="C32" s="131">
        <v>9</v>
      </c>
      <c r="D32" s="131">
        <v>203</v>
      </c>
      <c r="E32" s="131" t="s">
        <v>441</v>
      </c>
      <c r="F32" s="132" t="s">
        <v>442</v>
      </c>
      <c r="G32" s="132" t="s">
        <v>357</v>
      </c>
      <c r="H32" s="130">
        <v>6.5270000000000001</v>
      </c>
      <c r="I32" s="133">
        <v>4</v>
      </c>
      <c r="J32" s="131" t="s">
        <v>505</v>
      </c>
      <c r="K32" s="127">
        <v>42244</v>
      </c>
      <c r="L32" s="126" t="s">
        <v>299</v>
      </c>
      <c r="M32" s="154">
        <v>0.9</v>
      </c>
      <c r="N32" s="154">
        <v>1.925</v>
      </c>
      <c r="O32" s="154">
        <v>2.1</v>
      </c>
      <c r="P32" s="154">
        <v>1.6</v>
      </c>
      <c r="Q32" s="154">
        <v>4.0266700000000002</v>
      </c>
      <c r="R32" s="154">
        <v>0</v>
      </c>
      <c r="S32" s="154">
        <v>0</v>
      </c>
      <c r="T32" s="282">
        <v>6.5270000000000001</v>
      </c>
      <c r="U32" s="154">
        <v>1.19638</v>
      </c>
      <c r="V32" s="155">
        <v>12</v>
      </c>
      <c r="W32" s="155">
        <v>0</v>
      </c>
      <c r="X32" s="155">
        <v>3</v>
      </c>
      <c r="Y32" s="155">
        <v>5</v>
      </c>
      <c r="Z32" s="155">
        <v>0</v>
      </c>
      <c r="AA32" s="154">
        <v>0</v>
      </c>
      <c r="AB32" s="154">
        <v>0</v>
      </c>
      <c r="AC32" s="155">
        <v>115</v>
      </c>
      <c r="AD32" s="140"/>
      <c r="AE32" s="140"/>
      <c r="AF32" s="140"/>
      <c r="AG32" s="114"/>
      <c r="AH32" s="114"/>
      <c r="AI32" s="114"/>
      <c r="AJ32" s="114"/>
      <c r="AK32" s="125"/>
      <c r="AL32" s="125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</row>
    <row r="33" spans="1:49" ht="23.25">
      <c r="A33" s="126" t="s">
        <v>70</v>
      </c>
      <c r="B33" s="131">
        <v>418</v>
      </c>
      <c r="C33" s="131">
        <v>9</v>
      </c>
      <c r="D33" s="131">
        <v>203</v>
      </c>
      <c r="E33" s="131" t="s">
        <v>441</v>
      </c>
      <c r="F33" s="132" t="s">
        <v>442</v>
      </c>
      <c r="G33" s="132" t="s">
        <v>440</v>
      </c>
      <c r="H33" s="130">
        <v>1.272</v>
      </c>
      <c r="I33" s="133">
        <v>4</v>
      </c>
      <c r="J33" s="131" t="s">
        <v>325</v>
      </c>
      <c r="K33" s="127">
        <v>42244</v>
      </c>
      <c r="L33" s="126" t="s">
        <v>299</v>
      </c>
      <c r="M33" s="154">
        <v>0.625</v>
      </c>
      <c r="N33" s="154">
        <v>0.25</v>
      </c>
      <c r="O33" s="154">
        <v>0.2</v>
      </c>
      <c r="P33" s="154">
        <v>0.22500000000000001</v>
      </c>
      <c r="Q33" s="154">
        <v>3.0782699999999998</v>
      </c>
      <c r="R33" s="154">
        <v>0</v>
      </c>
      <c r="S33" s="154">
        <v>0</v>
      </c>
      <c r="T33" s="282">
        <v>1.272</v>
      </c>
      <c r="U33" s="154">
        <v>1.16231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4">
        <v>0</v>
      </c>
      <c r="AB33" s="154">
        <v>0</v>
      </c>
      <c r="AC33" s="155">
        <v>0</v>
      </c>
      <c r="AD33" s="140"/>
      <c r="AE33" s="140"/>
      <c r="AF33" s="140"/>
      <c r="AG33" s="114"/>
      <c r="AH33" s="114"/>
      <c r="AI33" s="114"/>
      <c r="AJ33" s="114"/>
      <c r="AK33" s="125"/>
      <c r="AL33" s="125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</row>
    <row r="34" spans="1:49" s="141" customFormat="1" ht="23.25">
      <c r="A34" s="142" t="s">
        <v>70</v>
      </c>
      <c r="B34" s="153">
        <v>418</v>
      </c>
      <c r="C34" s="153">
        <v>9</v>
      </c>
      <c r="D34" s="153">
        <v>203</v>
      </c>
      <c r="E34" s="153" t="s">
        <v>441</v>
      </c>
      <c r="F34" s="148" t="s">
        <v>357</v>
      </c>
      <c r="G34" s="148" t="s">
        <v>442</v>
      </c>
      <c r="H34" s="146">
        <v>6.5270000000000001</v>
      </c>
      <c r="I34" s="149">
        <v>4</v>
      </c>
      <c r="J34" s="153" t="s">
        <v>82</v>
      </c>
      <c r="K34" s="143">
        <v>42244</v>
      </c>
      <c r="L34" s="142" t="s">
        <v>299</v>
      </c>
      <c r="M34" s="154">
        <v>3.625</v>
      </c>
      <c r="N34" s="154">
        <v>1.375</v>
      </c>
      <c r="O34" s="154">
        <v>0.95</v>
      </c>
      <c r="P34" s="154">
        <v>0.65</v>
      </c>
      <c r="Q34" s="154">
        <v>2.82246</v>
      </c>
      <c r="R34" s="154">
        <v>0</v>
      </c>
      <c r="S34" s="154">
        <v>0</v>
      </c>
      <c r="T34" s="282">
        <v>6.5270000000000001</v>
      </c>
      <c r="U34" s="154">
        <v>1.1289800000000001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4">
        <v>0</v>
      </c>
      <c r="AB34" s="154">
        <v>0</v>
      </c>
      <c r="AC34" s="155">
        <v>0</v>
      </c>
      <c r="AD34" s="152"/>
      <c r="AE34" s="152"/>
      <c r="AF34" s="152"/>
    </row>
    <row r="35" spans="1:49" s="141" customFormat="1" ht="23.25">
      <c r="A35" s="142" t="s">
        <v>70</v>
      </c>
      <c r="B35" s="153">
        <v>418</v>
      </c>
      <c r="C35" s="153">
        <v>301</v>
      </c>
      <c r="D35" s="153">
        <v>100</v>
      </c>
      <c r="E35" s="153" t="s">
        <v>443</v>
      </c>
      <c r="F35" s="148" t="s">
        <v>444</v>
      </c>
      <c r="G35" s="148" t="s">
        <v>445</v>
      </c>
      <c r="H35" s="146">
        <v>1.7410000000000001</v>
      </c>
      <c r="I35" s="149">
        <v>6</v>
      </c>
      <c r="J35" s="153" t="s">
        <v>505</v>
      </c>
      <c r="K35" s="143">
        <v>42245</v>
      </c>
      <c r="L35" s="142" t="s">
        <v>299</v>
      </c>
      <c r="M35" s="154">
        <v>0</v>
      </c>
      <c r="N35" s="154">
        <v>0.32500000000000001</v>
      </c>
      <c r="O35" s="154">
        <v>0.77500000000000002</v>
      </c>
      <c r="P35" s="154">
        <v>0.5</v>
      </c>
      <c r="Q35" s="154">
        <v>5.0862499999999997</v>
      </c>
      <c r="R35" s="154">
        <v>0</v>
      </c>
      <c r="S35" s="154">
        <v>0</v>
      </c>
      <c r="T35" s="282">
        <v>1.7410000000000001</v>
      </c>
      <c r="U35" s="154">
        <v>1.0108299999999999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4">
        <v>0</v>
      </c>
      <c r="AB35" s="154">
        <v>0</v>
      </c>
      <c r="AC35" s="155">
        <v>0</v>
      </c>
      <c r="AD35" s="152"/>
      <c r="AE35" s="152"/>
      <c r="AF35" s="152"/>
    </row>
    <row r="36" spans="1:49" s="141" customFormat="1" ht="23.25">
      <c r="A36" s="142" t="s">
        <v>70</v>
      </c>
      <c r="B36" s="153">
        <v>418</v>
      </c>
      <c r="C36" s="153">
        <v>301</v>
      </c>
      <c r="D36" s="153">
        <v>100</v>
      </c>
      <c r="E36" s="153" t="s">
        <v>443</v>
      </c>
      <c r="F36" s="148" t="s">
        <v>445</v>
      </c>
      <c r="G36" s="148" t="s">
        <v>444</v>
      </c>
      <c r="H36" s="146">
        <v>1.7410000000000001</v>
      </c>
      <c r="I36" s="149">
        <v>6</v>
      </c>
      <c r="J36" s="153" t="s">
        <v>325</v>
      </c>
      <c r="K36" s="143">
        <v>42245</v>
      </c>
      <c r="L36" s="142" t="s">
        <v>299</v>
      </c>
      <c r="M36" s="154">
        <v>0.25</v>
      </c>
      <c r="N36" s="154">
        <v>0.4</v>
      </c>
      <c r="O36" s="154">
        <v>0.55000000000000004</v>
      </c>
      <c r="P36" s="154">
        <v>0.375</v>
      </c>
      <c r="Q36" s="154">
        <v>4.1204799999999997</v>
      </c>
      <c r="R36" s="154">
        <v>0</v>
      </c>
      <c r="S36" s="154">
        <v>0</v>
      </c>
      <c r="T36" s="282">
        <v>1.7410000000000001</v>
      </c>
      <c r="U36" s="154">
        <v>1.1006499999999999</v>
      </c>
      <c r="V36" s="155">
        <v>0</v>
      </c>
      <c r="W36" s="155">
        <v>0</v>
      </c>
      <c r="X36" s="155">
        <v>0</v>
      </c>
      <c r="Y36" s="155">
        <v>0</v>
      </c>
      <c r="Z36" s="155">
        <v>0</v>
      </c>
      <c r="AA36" s="154">
        <v>0</v>
      </c>
      <c r="AB36" s="154">
        <v>0</v>
      </c>
      <c r="AC36" s="155">
        <v>0</v>
      </c>
      <c r="AD36" s="152"/>
      <c r="AE36" s="152"/>
      <c r="AF36" s="152"/>
    </row>
    <row r="37" spans="1:49" s="141" customFormat="1" ht="23.25">
      <c r="A37" s="142" t="s">
        <v>70</v>
      </c>
      <c r="B37" s="153">
        <v>418</v>
      </c>
      <c r="C37" s="153">
        <v>302</v>
      </c>
      <c r="D37" s="153">
        <v>201</v>
      </c>
      <c r="E37" s="153" t="s">
        <v>446</v>
      </c>
      <c r="F37" s="148" t="s">
        <v>447</v>
      </c>
      <c r="G37" s="148" t="s">
        <v>382</v>
      </c>
      <c r="H37" s="146">
        <v>2.2370000000000001</v>
      </c>
      <c r="I37" s="149">
        <v>8</v>
      </c>
      <c r="J37" s="153" t="s">
        <v>505</v>
      </c>
      <c r="K37" s="143">
        <v>42245</v>
      </c>
      <c r="L37" s="142" t="s">
        <v>299</v>
      </c>
      <c r="M37" s="154">
        <v>7.4999999999999997E-2</v>
      </c>
      <c r="N37" s="154">
        <v>0.75</v>
      </c>
      <c r="O37" s="154">
        <v>0.95</v>
      </c>
      <c r="P37" s="154">
        <v>0.47499999999999998</v>
      </c>
      <c r="Q37" s="154">
        <v>4.1253299999999999</v>
      </c>
      <c r="R37" s="154">
        <v>0</v>
      </c>
      <c r="S37" s="154">
        <v>0</v>
      </c>
      <c r="T37" s="282">
        <v>2.2370000000000001</v>
      </c>
      <c r="U37" s="154">
        <v>0.96683300000000005</v>
      </c>
      <c r="V37" s="155">
        <v>0</v>
      </c>
      <c r="W37" s="155">
        <v>0</v>
      </c>
      <c r="X37" s="155">
        <v>0</v>
      </c>
      <c r="Y37" s="155">
        <v>0</v>
      </c>
      <c r="Z37" s="155">
        <v>0</v>
      </c>
      <c r="AA37" s="154">
        <v>0</v>
      </c>
      <c r="AB37" s="154">
        <v>0</v>
      </c>
      <c r="AC37" s="155">
        <v>0</v>
      </c>
      <c r="AD37" s="152"/>
      <c r="AE37" s="152"/>
      <c r="AF37" s="152"/>
    </row>
    <row r="38" spans="1:49" s="141" customFormat="1" ht="23.25">
      <c r="A38" s="142" t="s">
        <v>70</v>
      </c>
      <c r="B38" s="153">
        <v>418</v>
      </c>
      <c r="C38" s="153">
        <v>302</v>
      </c>
      <c r="D38" s="153">
        <v>201</v>
      </c>
      <c r="E38" s="153" t="s">
        <v>446</v>
      </c>
      <c r="F38" s="148" t="s">
        <v>382</v>
      </c>
      <c r="G38" s="148" t="s">
        <v>448</v>
      </c>
      <c r="H38" s="146">
        <v>5.7039999999999997</v>
      </c>
      <c r="I38" s="149">
        <v>8</v>
      </c>
      <c r="J38" s="153" t="s">
        <v>505</v>
      </c>
      <c r="K38" s="143">
        <v>42245</v>
      </c>
      <c r="L38" s="142" t="s">
        <v>299</v>
      </c>
      <c r="M38" s="154">
        <v>0.375</v>
      </c>
      <c r="N38" s="154">
        <v>1.8</v>
      </c>
      <c r="O38" s="154">
        <v>3.0249999999999999</v>
      </c>
      <c r="P38" s="154">
        <v>0.52500000000000002</v>
      </c>
      <c r="Q38" s="154">
        <v>3.7920099999999999</v>
      </c>
      <c r="R38" s="154">
        <v>0</v>
      </c>
      <c r="S38" s="154">
        <v>0</v>
      </c>
      <c r="T38" s="282">
        <v>5.7039999999999997</v>
      </c>
      <c r="U38" s="154">
        <v>1.23803</v>
      </c>
      <c r="V38" s="155">
        <v>0</v>
      </c>
      <c r="W38" s="155">
        <v>0</v>
      </c>
      <c r="X38" s="155">
        <v>0</v>
      </c>
      <c r="Y38" s="155">
        <v>0</v>
      </c>
      <c r="Z38" s="155">
        <v>0</v>
      </c>
      <c r="AA38" s="154">
        <v>0</v>
      </c>
      <c r="AB38" s="154">
        <v>0</v>
      </c>
      <c r="AC38" s="155">
        <v>0</v>
      </c>
      <c r="AD38" s="152"/>
      <c r="AE38" s="152"/>
      <c r="AF38" s="152"/>
    </row>
    <row r="39" spans="1:49" s="141" customFormat="1" ht="23.25">
      <c r="A39" s="142" t="s">
        <v>70</v>
      </c>
      <c r="B39" s="153">
        <v>418</v>
      </c>
      <c r="C39" s="153">
        <v>302</v>
      </c>
      <c r="D39" s="153">
        <v>201</v>
      </c>
      <c r="E39" s="153" t="s">
        <v>446</v>
      </c>
      <c r="F39" s="148" t="s">
        <v>382</v>
      </c>
      <c r="G39" s="148" t="s">
        <v>447</v>
      </c>
      <c r="H39" s="146">
        <v>2.2370000000000001</v>
      </c>
      <c r="I39" s="149">
        <v>8</v>
      </c>
      <c r="J39" s="153" t="s">
        <v>82</v>
      </c>
      <c r="K39" s="143">
        <v>42246</v>
      </c>
      <c r="L39" s="142" t="s">
        <v>299</v>
      </c>
      <c r="M39" s="154">
        <v>0</v>
      </c>
      <c r="N39" s="154">
        <v>0.15</v>
      </c>
      <c r="O39" s="154">
        <v>1.075</v>
      </c>
      <c r="P39" s="154">
        <v>0.9</v>
      </c>
      <c r="Q39" s="154">
        <v>5.0432899999999998</v>
      </c>
      <c r="R39" s="154">
        <v>0</v>
      </c>
      <c r="S39" s="154">
        <v>0</v>
      </c>
      <c r="T39" s="282">
        <v>2.2370000000000001</v>
      </c>
      <c r="U39" s="154">
        <v>1.0131300000000001</v>
      </c>
      <c r="V39" s="155">
        <v>0</v>
      </c>
      <c r="W39" s="155">
        <v>0</v>
      </c>
      <c r="X39" s="155">
        <v>0</v>
      </c>
      <c r="Y39" s="155">
        <v>0</v>
      </c>
      <c r="Z39" s="155">
        <v>0</v>
      </c>
      <c r="AA39" s="154">
        <v>0</v>
      </c>
      <c r="AB39" s="154">
        <v>0</v>
      </c>
      <c r="AC39" s="155">
        <v>0</v>
      </c>
      <c r="AD39" s="152"/>
      <c r="AE39" s="152"/>
      <c r="AF39" s="152"/>
    </row>
    <row r="40" spans="1:49" s="141" customFormat="1" ht="23.25">
      <c r="A40" s="142" t="s">
        <v>70</v>
      </c>
      <c r="B40" s="153">
        <v>418</v>
      </c>
      <c r="C40" s="153">
        <v>302</v>
      </c>
      <c r="D40" s="153">
        <v>201</v>
      </c>
      <c r="E40" s="153" t="s">
        <v>446</v>
      </c>
      <c r="F40" s="148" t="s">
        <v>448</v>
      </c>
      <c r="G40" s="148" t="s">
        <v>382</v>
      </c>
      <c r="H40" s="146">
        <v>5.7039999999999997</v>
      </c>
      <c r="I40" s="149">
        <v>8</v>
      </c>
      <c r="J40" s="153" t="s">
        <v>82</v>
      </c>
      <c r="K40" s="143">
        <v>42246</v>
      </c>
      <c r="L40" s="142" t="s">
        <v>299</v>
      </c>
      <c r="M40" s="154">
        <v>0.4</v>
      </c>
      <c r="N40" s="154">
        <v>2.0249999999999999</v>
      </c>
      <c r="O40" s="154">
        <v>3.05</v>
      </c>
      <c r="P40" s="154">
        <v>0.25</v>
      </c>
      <c r="Q40" s="154">
        <v>3.6517900000000001</v>
      </c>
      <c r="R40" s="154">
        <v>0</v>
      </c>
      <c r="S40" s="154">
        <v>0</v>
      </c>
      <c r="T40" s="282">
        <v>5.7039999999999997</v>
      </c>
      <c r="U40" s="154">
        <v>1.15527</v>
      </c>
      <c r="V40" s="155">
        <v>0</v>
      </c>
      <c r="W40" s="155">
        <v>0</v>
      </c>
      <c r="X40" s="155">
        <v>0</v>
      </c>
      <c r="Y40" s="155">
        <v>0</v>
      </c>
      <c r="Z40" s="155">
        <v>0</v>
      </c>
      <c r="AA40" s="154">
        <v>0</v>
      </c>
      <c r="AB40" s="154">
        <v>0</v>
      </c>
      <c r="AC40" s="155">
        <v>0</v>
      </c>
      <c r="AD40" s="152"/>
      <c r="AE40" s="152"/>
      <c r="AF40" s="152"/>
    </row>
    <row r="41" spans="1:49" s="141" customFormat="1" ht="23.25">
      <c r="A41" s="142" t="s">
        <v>70</v>
      </c>
      <c r="B41" s="153">
        <v>418</v>
      </c>
      <c r="C41" s="153">
        <v>302</v>
      </c>
      <c r="D41" s="153">
        <v>202</v>
      </c>
      <c r="E41" s="153" t="s">
        <v>449</v>
      </c>
      <c r="F41" s="148" t="s">
        <v>448</v>
      </c>
      <c r="G41" s="148" t="s">
        <v>450</v>
      </c>
      <c r="H41" s="146">
        <v>3.048</v>
      </c>
      <c r="I41" s="149">
        <v>2</v>
      </c>
      <c r="J41" s="153" t="s">
        <v>505</v>
      </c>
      <c r="K41" s="143">
        <v>42245</v>
      </c>
      <c r="L41" s="142" t="s">
        <v>299</v>
      </c>
      <c r="M41" s="154">
        <v>0.2</v>
      </c>
      <c r="N41" s="154">
        <v>1.1000000000000001</v>
      </c>
      <c r="O41" s="154">
        <v>1.5</v>
      </c>
      <c r="P41" s="154">
        <v>0.1</v>
      </c>
      <c r="Q41" s="154">
        <v>3.6359499999999998</v>
      </c>
      <c r="R41" s="154">
        <v>0</v>
      </c>
      <c r="S41" s="154">
        <v>0</v>
      </c>
      <c r="T41" s="282">
        <v>3.048</v>
      </c>
      <c r="U41" s="154">
        <v>1.0956999999999999</v>
      </c>
      <c r="V41" s="155">
        <v>0</v>
      </c>
      <c r="W41" s="155">
        <v>0</v>
      </c>
      <c r="X41" s="155">
        <v>0</v>
      </c>
      <c r="Y41" s="155">
        <v>0</v>
      </c>
      <c r="Z41" s="155">
        <v>0</v>
      </c>
      <c r="AA41" s="154">
        <v>0</v>
      </c>
      <c r="AB41" s="154">
        <v>0</v>
      </c>
      <c r="AC41" s="155">
        <v>0</v>
      </c>
      <c r="AD41" s="152"/>
      <c r="AE41" s="152"/>
      <c r="AF41" s="152"/>
    </row>
    <row r="42" spans="1:49" s="141" customFormat="1" ht="23.25">
      <c r="A42" s="142" t="s">
        <v>70</v>
      </c>
      <c r="B42" s="153">
        <v>418</v>
      </c>
      <c r="C42" s="153">
        <v>302</v>
      </c>
      <c r="D42" s="153">
        <v>202</v>
      </c>
      <c r="E42" s="153" t="s">
        <v>449</v>
      </c>
      <c r="F42" s="148" t="s">
        <v>450</v>
      </c>
      <c r="G42" s="148" t="s">
        <v>451</v>
      </c>
      <c r="H42" s="146">
        <v>0.15</v>
      </c>
      <c r="I42" s="149">
        <v>2</v>
      </c>
      <c r="J42" s="153" t="s">
        <v>505</v>
      </c>
      <c r="K42" s="143">
        <v>42245</v>
      </c>
      <c r="L42" s="142" t="s">
        <v>299</v>
      </c>
      <c r="M42" s="154">
        <v>0</v>
      </c>
      <c r="N42" s="154">
        <v>0.05</v>
      </c>
      <c r="O42" s="154">
        <v>0.05</v>
      </c>
      <c r="P42" s="154">
        <v>7.4999999999999997E-2</v>
      </c>
      <c r="Q42" s="154">
        <v>4.5871399999999998</v>
      </c>
      <c r="R42" s="154">
        <v>0</v>
      </c>
      <c r="S42" s="154">
        <v>0</v>
      </c>
      <c r="T42" s="282">
        <v>0.15</v>
      </c>
      <c r="U42" s="154">
        <v>1.0148600000000001</v>
      </c>
      <c r="V42" s="155">
        <v>0</v>
      </c>
      <c r="W42" s="155">
        <v>0</v>
      </c>
      <c r="X42" s="155">
        <v>0</v>
      </c>
      <c r="Y42" s="155">
        <v>0</v>
      </c>
      <c r="Z42" s="155">
        <v>0</v>
      </c>
      <c r="AA42" s="154">
        <v>0</v>
      </c>
      <c r="AB42" s="154">
        <v>0</v>
      </c>
      <c r="AC42" s="155">
        <v>0</v>
      </c>
      <c r="AD42" s="152"/>
      <c r="AE42" s="152"/>
      <c r="AF42" s="152"/>
    </row>
    <row r="43" spans="1:49" ht="23.25">
      <c r="A43" s="126" t="s">
        <v>70</v>
      </c>
      <c r="B43" s="131">
        <v>418</v>
      </c>
      <c r="C43" s="131">
        <v>302</v>
      </c>
      <c r="D43" s="131">
        <v>202</v>
      </c>
      <c r="E43" s="131" t="s">
        <v>449</v>
      </c>
      <c r="F43" s="132" t="s">
        <v>450</v>
      </c>
      <c r="G43" s="132" t="s">
        <v>448</v>
      </c>
      <c r="H43" s="130">
        <v>3.048</v>
      </c>
      <c r="I43" s="133">
        <v>2</v>
      </c>
      <c r="J43" s="131" t="s">
        <v>82</v>
      </c>
      <c r="K43" s="127">
        <v>42246</v>
      </c>
      <c r="L43" s="126" t="s">
        <v>299</v>
      </c>
      <c r="M43" s="154">
        <v>0.45</v>
      </c>
      <c r="N43" s="154">
        <v>1.1000000000000001</v>
      </c>
      <c r="O43" s="154">
        <v>1.3</v>
      </c>
      <c r="P43" s="154">
        <v>0.22500000000000001</v>
      </c>
      <c r="Q43" s="154">
        <v>3.5164200000000001</v>
      </c>
      <c r="R43" s="154">
        <v>0</v>
      </c>
      <c r="S43" s="154">
        <v>0</v>
      </c>
      <c r="T43" s="282">
        <v>3.048</v>
      </c>
      <c r="U43" s="154">
        <v>1.2367999999999999</v>
      </c>
      <c r="V43" s="155">
        <v>0</v>
      </c>
      <c r="W43" s="155">
        <v>0</v>
      </c>
      <c r="X43" s="155">
        <v>0</v>
      </c>
      <c r="Y43" s="155">
        <v>0</v>
      </c>
      <c r="Z43" s="155">
        <v>0</v>
      </c>
      <c r="AA43" s="154">
        <v>0</v>
      </c>
      <c r="AB43" s="154">
        <v>0</v>
      </c>
      <c r="AC43" s="155">
        <v>0</v>
      </c>
      <c r="AD43" s="140"/>
      <c r="AE43" s="140"/>
      <c r="AF43" s="140"/>
      <c r="AG43" s="114"/>
      <c r="AH43" s="114"/>
      <c r="AI43" s="114"/>
      <c r="AJ43" s="114"/>
      <c r="AK43" s="125"/>
      <c r="AL43" s="125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</row>
    <row r="44" spans="1:49" ht="23.25">
      <c r="A44" s="126" t="s">
        <v>70</v>
      </c>
      <c r="B44" s="131">
        <v>418</v>
      </c>
      <c r="C44" s="131">
        <v>302</v>
      </c>
      <c r="D44" s="131">
        <v>202</v>
      </c>
      <c r="E44" s="131" t="s">
        <v>449</v>
      </c>
      <c r="F44" s="132" t="s">
        <v>451</v>
      </c>
      <c r="G44" s="132" t="s">
        <v>452</v>
      </c>
      <c r="H44" s="130">
        <v>0.05</v>
      </c>
      <c r="I44" s="133">
        <v>2</v>
      </c>
      <c r="J44" s="131" t="s">
        <v>505</v>
      </c>
      <c r="K44" s="127">
        <v>42245</v>
      </c>
      <c r="L44" s="126" t="s">
        <v>299</v>
      </c>
      <c r="M44" s="154">
        <v>0</v>
      </c>
      <c r="N44" s="154">
        <v>2.5000000000000001E-2</v>
      </c>
      <c r="O44" s="154">
        <v>0.05</v>
      </c>
      <c r="P44" s="154">
        <v>0</v>
      </c>
      <c r="Q44" s="154">
        <v>3.47</v>
      </c>
      <c r="R44" s="154">
        <v>0</v>
      </c>
      <c r="S44" s="154">
        <v>0</v>
      </c>
      <c r="T44" s="282">
        <v>0.05</v>
      </c>
      <c r="U44" s="154">
        <v>1.198</v>
      </c>
      <c r="V44" s="155">
        <v>0</v>
      </c>
      <c r="W44" s="155">
        <v>0</v>
      </c>
      <c r="X44" s="155">
        <v>0</v>
      </c>
      <c r="Y44" s="155">
        <v>0</v>
      </c>
      <c r="Z44" s="155">
        <v>0</v>
      </c>
      <c r="AA44" s="154">
        <v>0</v>
      </c>
      <c r="AB44" s="154">
        <v>0</v>
      </c>
      <c r="AC44" s="155">
        <v>0</v>
      </c>
      <c r="AD44" s="140"/>
      <c r="AE44" s="140"/>
      <c r="AF44" s="140"/>
      <c r="AG44" s="114"/>
      <c r="AH44" s="114"/>
      <c r="AI44" s="114"/>
      <c r="AJ44" s="114"/>
      <c r="AK44" s="125"/>
      <c r="AL44" s="125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</row>
    <row r="45" spans="1:49" ht="23.25">
      <c r="A45" s="126" t="s">
        <v>70</v>
      </c>
      <c r="B45" s="131">
        <v>418</v>
      </c>
      <c r="C45" s="131">
        <v>302</v>
      </c>
      <c r="D45" s="131">
        <v>202</v>
      </c>
      <c r="E45" s="131" t="s">
        <v>449</v>
      </c>
      <c r="F45" s="132" t="s">
        <v>451</v>
      </c>
      <c r="G45" s="132" t="s">
        <v>450</v>
      </c>
      <c r="H45" s="130">
        <v>0.15</v>
      </c>
      <c r="I45" s="133">
        <v>2</v>
      </c>
      <c r="J45" s="131" t="s">
        <v>82</v>
      </c>
      <c r="K45" s="127">
        <v>42246</v>
      </c>
      <c r="L45" s="126" t="s">
        <v>299</v>
      </c>
      <c r="M45" s="154">
        <v>0</v>
      </c>
      <c r="N45" s="154">
        <v>7.4999999999999997E-2</v>
      </c>
      <c r="O45" s="154">
        <v>0.05</v>
      </c>
      <c r="P45" s="154">
        <v>2.5000000000000001E-2</v>
      </c>
      <c r="Q45" s="154">
        <v>3.8866700000000001</v>
      </c>
      <c r="R45" s="154">
        <v>0</v>
      </c>
      <c r="S45" s="154">
        <v>0</v>
      </c>
      <c r="T45" s="282">
        <v>0.15</v>
      </c>
      <c r="U45" s="154">
        <v>1.3955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4">
        <v>0</v>
      </c>
      <c r="AB45" s="154">
        <v>0</v>
      </c>
      <c r="AC45" s="155">
        <v>0</v>
      </c>
      <c r="AD45" s="140"/>
      <c r="AE45" s="140"/>
      <c r="AF45" s="140"/>
      <c r="AG45" s="114"/>
      <c r="AH45" s="114"/>
      <c r="AI45" s="114"/>
      <c r="AJ45" s="114"/>
      <c r="AK45" s="125"/>
      <c r="AL45" s="125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</row>
    <row r="46" spans="1:49" ht="23.25">
      <c r="A46" s="126" t="s">
        <v>70</v>
      </c>
      <c r="B46" s="131">
        <v>418</v>
      </c>
      <c r="C46" s="131">
        <v>302</v>
      </c>
      <c r="D46" s="131">
        <v>202</v>
      </c>
      <c r="E46" s="131" t="s">
        <v>449</v>
      </c>
      <c r="F46" s="132" t="s">
        <v>452</v>
      </c>
      <c r="G46" s="132" t="s">
        <v>453</v>
      </c>
      <c r="H46" s="130">
        <v>3.6480000000000001</v>
      </c>
      <c r="I46" s="133">
        <v>2</v>
      </c>
      <c r="J46" s="131" t="s">
        <v>505</v>
      </c>
      <c r="K46" s="127">
        <v>42245</v>
      </c>
      <c r="L46" s="126" t="s">
        <v>299</v>
      </c>
      <c r="M46" s="154">
        <v>0.375</v>
      </c>
      <c r="N46" s="154">
        <v>1.2749999999999999</v>
      </c>
      <c r="O46" s="154">
        <v>1.7</v>
      </c>
      <c r="P46" s="154">
        <v>0.32500000000000001</v>
      </c>
      <c r="Q46" s="154">
        <v>3.65333</v>
      </c>
      <c r="R46" s="154">
        <v>0</v>
      </c>
      <c r="S46" s="154">
        <v>0</v>
      </c>
      <c r="T46" s="282">
        <v>3.6480000000000001</v>
      </c>
      <c r="U46" s="154">
        <v>1.0242599999999999</v>
      </c>
      <c r="V46" s="155">
        <v>0</v>
      </c>
      <c r="W46" s="155">
        <v>0</v>
      </c>
      <c r="X46" s="155">
        <v>0</v>
      </c>
      <c r="Y46" s="155">
        <v>0</v>
      </c>
      <c r="Z46" s="155">
        <v>0</v>
      </c>
      <c r="AA46" s="154">
        <v>0</v>
      </c>
      <c r="AB46" s="154">
        <v>0</v>
      </c>
      <c r="AC46" s="155">
        <v>0</v>
      </c>
      <c r="AD46" s="140"/>
      <c r="AE46" s="140"/>
      <c r="AF46" s="140"/>
      <c r="AG46" s="114"/>
      <c r="AH46" s="114"/>
      <c r="AI46" s="114"/>
      <c r="AJ46" s="114"/>
      <c r="AK46" s="125"/>
      <c r="AL46" s="125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</row>
    <row r="47" spans="1:49" ht="23.25">
      <c r="A47" s="126" t="s">
        <v>70</v>
      </c>
      <c r="B47" s="131">
        <v>418</v>
      </c>
      <c r="C47" s="131">
        <v>302</v>
      </c>
      <c r="D47" s="131">
        <v>202</v>
      </c>
      <c r="E47" s="131" t="s">
        <v>449</v>
      </c>
      <c r="F47" s="132" t="s">
        <v>452</v>
      </c>
      <c r="G47" s="132" t="s">
        <v>451</v>
      </c>
      <c r="H47" s="130">
        <v>0.05</v>
      </c>
      <c r="I47" s="133">
        <v>2</v>
      </c>
      <c r="J47" s="131" t="s">
        <v>82</v>
      </c>
      <c r="K47" s="127">
        <v>42246</v>
      </c>
      <c r="L47" s="126" t="s">
        <v>299</v>
      </c>
      <c r="M47" s="154">
        <v>0</v>
      </c>
      <c r="N47" s="154">
        <v>0</v>
      </c>
      <c r="O47" s="154">
        <v>2.5000000000000001E-2</v>
      </c>
      <c r="P47" s="154">
        <v>2.5000000000000001E-2</v>
      </c>
      <c r="Q47" s="154">
        <v>4.4550000000000001</v>
      </c>
      <c r="R47" s="154">
        <v>0</v>
      </c>
      <c r="S47" s="154">
        <v>0</v>
      </c>
      <c r="T47" s="282">
        <v>0.05</v>
      </c>
      <c r="U47" s="154">
        <v>1.5705</v>
      </c>
      <c r="V47" s="155">
        <v>0</v>
      </c>
      <c r="W47" s="155">
        <v>0</v>
      </c>
      <c r="X47" s="155">
        <v>0</v>
      </c>
      <c r="Y47" s="155">
        <v>0</v>
      </c>
      <c r="Z47" s="155">
        <v>0</v>
      </c>
      <c r="AA47" s="154">
        <v>0</v>
      </c>
      <c r="AB47" s="154">
        <v>0</v>
      </c>
      <c r="AC47" s="155">
        <v>0</v>
      </c>
      <c r="AD47" s="140"/>
      <c r="AE47" s="140"/>
      <c r="AF47" s="140"/>
      <c r="AG47" s="114"/>
      <c r="AH47" s="114"/>
      <c r="AI47" s="114"/>
      <c r="AJ47" s="114"/>
      <c r="AK47" s="125"/>
      <c r="AL47" s="125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</row>
    <row r="48" spans="1:49" ht="23.25">
      <c r="A48" s="126" t="s">
        <v>70</v>
      </c>
      <c r="B48" s="131">
        <v>418</v>
      </c>
      <c r="C48" s="131">
        <v>302</v>
      </c>
      <c r="D48" s="131">
        <v>202</v>
      </c>
      <c r="E48" s="131" t="s">
        <v>449</v>
      </c>
      <c r="F48" s="132" t="s">
        <v>453</v>
      </c>
      <c r="G48" s="132" t="s">
        <v>454</v>
      </c>
      <c r="H48" s="130">
        <v>0.28299999999999997</v>
      </c>
      <c r="I48" s="133">
        <v>2</v>
      </c>
      <c r="J48" s="131" t="s">
        <v>505</v>
      </c>
      <c r="K48" s="127">
        <v>42245</v>
      </c>
      <c r="L48" s="126" t="s">
        <v>299</v>
      </c>
      <c r="M48" s="154">
        <v>0.125</v>
      </c>
      <c r="N48" s="154">
        <v>0.15</v>
      </c>
      <c r="O48" s="154">
        <v>0.125</v>
      </c>
      <c r="P48" s="154">
        <v>2.5000000000000001E-2</v>
      </c>
      <c r="Q48" s="154">
        <v>3.1647099999999999</v>
      </c>
      <c r="R48" s="154">
        <v>0</v>
      </c>
      <c r="S48" s="154">
        <v>0</v>
      </c>
      <c r="T48" s="282">
        <v>0.28299999999999997</v>
      </c>
      <c r="U48" s="154">
        <v>0.96729399999999999</v>
      </c>
      <c r="V48" s="155">
        <v>0</v>
      </c>
      <c r="W48" s="155">
        <v>0</v>
      </c>
      <c r="X48" s="155">
        <v>0</v>
      </c>
      <c r="Y48" s="155">
        <v>0</v>
      </c>
      <c r="Z48" s="155">
        <v>0</v>
      </c>
      <c r="AA48" s="154">
        <v>0</v>
      </c>
      <c r="AB48" s="154">
        <v>0</v>
      </c>
      <c r="AC48" s="155">
        <v>0</v>
      </c>
      <c r="AD48" s="140"/>
      <c r="AE48" s="140"/>
      <c r="AF48" s="140"/>
      <c r="AG48" s="114"/>
      <c r="AH48" s="114"/>
      <c r="AI48" s="114"/>
      <c r="AJ48" s="114"/>
      <c r="AK48" s="125"/>
      <c r="AL48" s="125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</row>
    <row r="49" spans="1:49" ht="23.25">
      <c r="A49" s="126" t="s">
        <v>70</v>
      </c>
      <c r="B49" s="131">
        <v>418</v>
      </c>
      <c r="C49" s="131">
        <v>302</v>
      </c>
      <c r="D49" s="131">
        <v>202</v>
      </c>
      <c r="E49" s="131" t="s">
        <v>449</v>
      </c>
      <c r="F49" s="132" t="s">
        <v>453</v>
      </c>
      <c r="G49" s="132" t="s">
        <v>452</v>
      </c>
      <c r="H49" s="130">
        <v>3.6480000000000001</v>
      </c>
      <c r="I49" s="133">
        <v>2</v>
      </c>
      <c r="J49" s="131" t="s">
        <v>82</v>
      </c>
      <c r="K49" s="127">
        <v>42246</v>
      </c>
      <c r="L49" s="126" t="s">
        <v>299</v>
      </c>
      <c r="M49" s="154">
        <v>7.4999999999999997E-2</v>
      </c>
      <c r="N49" s="154">
        <v>1.65</v>
      </c>
      <c r="O49" s="154">
        <v>1.65</v>
      </c>
      <c r="P49" s="154">
        <v>0.22500000000000001</v>
      </c>
      <c r="Q49" s="154">
        <v>3.7817400000000001</v>
      </c>
      <c r="R49" s="154">
        <v>0</v>
      </c>
      <c r="S49" s="154">
        <v>0</v>
      </c>
      <c r="T49" s="282">
        <v>3.6480000000000001</v>
      </c>
      <c r="U49" s="154">
        <v>1.2389699999999999</v>
      </c>
      <c r="V49" s="155">
        <v>0</v>
      </c>
      <c r="W49" s="155">
        <v>0</v>
      </c>
      <c r="X49" s="155">
        <v>0</v>
      </c>
      <c r="Y49" s="155">
        <v>0</v>
      </c>
      <c r="Z49" s="155">
        <v>0</v>
      </c>
      <c r="AA49" s="154">
        <v>0</v>
      </c>
      <c r="AB49" s="154">
        <v>0</v>
      </c>
      <c r="AC49" s="155">
        <v>0</v>
      </c>
      <c r="AD49" s="140"/>
      <c r="AE49" s="140"/>
      <c r="AF49" s="140"/>
      <c r="AG49" s="114"/>
      <c r="AH49" s="114"/>
      <c r="AI49" s="114"/>
      <c r="AJ49" s="114"/>
      <c r="AK49" s="125"/>
      <c r="AL49" s="125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</row>
    <row r="50" spans="1:49" ht="23.25">
      <c r="A50" s="126" t="s">
        <v>70</v>
      </c>
      <c r="B50" s="131">
        <v>418</v>
      </c>
      <c r="C50" s="131">
        <v>302</v>
      </c>
      <c r="D50" s="131">
        <v>202</v>
      </c>
      <c r="E50" s="131" t="s">
        <v>449</v>
      </c>
      <c r="F50" s="132" t="s">
        <v>454</v>
      </c>
      <c r="G50" s="132" t="s">
        <v>453</v>
      </c>
      <c r="H50" s="130">
        <v>0.28299999999999997</v>
      </c>
      <c r="I50" s="133">
        <v>2</v>
      </c>
      <c r="J50" s="131" t="s">
        <v>82</v>
      </c>
      <c r="K50" s="127">
        <v>42246</v>
      </c>
      <c r="L50" s="126" t="s">
        <v>299</v>
      </c>
      <c r="M50" s="154">
        <v>0</v>
      </c>
      <c r="N50" s="154">
        <v>2.5000000000000001E-2</v>
      </c>
      <c r="O50" s="154">
        <v>0.25</v>
      </c>
      <c r="P50" s="154">
        <v>0.05</v>
      </c>
      <c r="Q50" s="154">
        <v>4.4807699999999997</v>
      </c>
      <c r="R50" s="154">
        <v>0</v>
      </c>
      <c r="S50" s="154">
        <v>0</v>
      </c>
      <c r="T50" s="282">
        <v>0.28299999999999997</v>
      </c>
      <c r="U50" s="154">
        <v>1.0006900000000001</v>
      </c>
      <c r="V50" s="155">
        <v>0</v>
      </c>
      <c r="W50" s="155">
        <v>0</v>
      </c>
      <c r="X50" s="155">
        <v>0</v>
      </c>
      <c r="Y50" s="155">
        <v>0</v>
      </c>
      <c r="Z50" s="155">
        <v>0</v>
      </c>
      <c r="AA50" s="154">
        <v>0</v>
      </c>
      <c r="AB50" s="154">
        <v>0</v>
      </c>
      <c r="AC50" s="155">
        <v>0</v>
      </c>
      <c r="AD50" s="140"/>
      <c r="AE50" s="140"/>
      <c r="AF50" s="140"/>
      <c r="AG50" s="114"/>
      <c r="AH50" s="114"/>
      <c r="AI50" s="114"/>
      <c r="AJ50" s="114"/>
      <c r="AK50" s="125"/>
      <c r="AL50" s="125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</row>
    <row r="51" spans="1:49" ht="23.25">
      <c r="A51" s="126" t="s">
        <v>70</v>
      </c>
      <c r="B51" s="131">
        <v>418</v>
      </c>
      <c r="C51" s="131">
        <v>304</v>
      </c>
      <c r="D51" s="131">
        <v>100</v>
      </c>
      <c r="E51" s="131" t="s">
        <v>455</v>
      </c>
      <c r="F51" s="132" t="s">
        <v>83</v>
      </c>
      <c r="G51" s="132" t="s">
        <v>307</v>
      </c>
      <c r="H51" s="130">
        <v>5.6509999999999998</v>
      </c>
      <c r="I51" s="133">
        <v>2</v>
      </c>
      <c r="J51" s="131" t="s">
        <v>505</v>
      </c>
      <c r="K51" s="127">
        <v>42245</v>
      </c>
      <c r="L51" s="126" t="s">
        <v>299</v>
      </c>
      <c r="M51" s="154">
        <v>0.8</v>
      </c>
      <c r="N51" s="154">
        <v>1.7749999999999999</v>
      </c>
      <c r="O51" s="154">
        <v>1.95</v>
      </c>
      <c r="P51" s="154">
        <v>1.1499999999999999</v>
      </c>
      <c r="Q51" s="154">
        <v>3.9251100000000001</v>
      </c>
      <c r="R51" s="154">
        <v>0</v>
      </c>
      <c r="S51" s="154">
        <v>0</v>
      </c>
      <c r="T51" s="282">
        <v>5.6509999999999998</v>
      </c>
      <c r="U51" s="154">
        <v>1.0661799999999999</v>
      </c>
      <c r="V51" s="155">
        <v>0</v>
      </c>
      <c r="W51" s="155">
        <v>0</v>
      </c>
      <c r="X51" s="155">
        <v>1</v>
      </c>
      <c r="Y51" s="155">
        <v>0</v>
      </c>
      <c r="Z51" s="155">
        <v>0</v>
      </c>
      <c r="AA51" s="154">
        <v>6.42</v>
      </c>
      <c r="AB51" s="154">
        <v>3.2459488838890715E-2</v>
      </c>
      <c r="AC51" s="155">
        <v>0</v>
      </c>
      <c r="AD51" s="140"/>
      <c r="AE51" s="140"/>
      <c r="AF51" s="140"/>
      <c r="AG51" s="114"/>
      <c r="AH51" s="114"/>
      <c r="AI51" s="114"/>
      <c r="AJ51" s="114"/>
      <c r="AK51" s="125"/>
      <c r="AL51" s="125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</row>
    <row r="52" spans="1:49" ht="23.25">
      <c r="A52" s="126" t="s">
        <v>70</v>
      </c>
      <c r="B52" s="131">
        <v>418</v>
      </c>
      <c r="C52" s="131">
        <v>304</v>
      </c>
      <c r="D52" s="131">
        <v>100</v>
      </c>
      <c r="E52" s="131" t="s">
        <v>455</v>
      </c>
      <c r="F52" s="132" t="s">
        <v>307</v>
      </c>
      <c r="G52" s="132" t="s">
        <v>83</v>
      </c>
      <c r="H52" s="130">
        <v>5.6509999999999998</v>
      </c>
      <c r="I52" s="133">
        <v>2</v>
      </c>
      <c r="J52" s="131" t="s">
        <v>82</v>
      </c>
      <c r="K52" s="127">
        <v>42245</v>
      </c>
      <c r="L52" s="126" t="s">
        <v>299</v>
      </c>
      <c r="M52" s="154">
        <v>0.57499999999999996</v>
      </c>
      <c r="N52" s="154">
        <v>2.125</v>
      </c>
      <c r="O52" s="154">
        <v>2.375</v>
      </c>
      <c r="P52" s="154">
        <v>0.625</v>
      </c>
      <c r="Q52" s="154">
        <v>3.7116699999999998</v>
      </c>
      <c r="R52" s="154">
        <v>0</v>
      </c>
      <c r="S52" s="154">
        <v>0</v>
      </c>
      <c r="T52" s="282">
        <v>5.6509999999999998</v>
      </c>
      <c r="U52" s="154">
        <v>0.96525899999999998</v>
      </c>
      <c r="V52" s="155">
        <v>0</v>
      </c>
      <c r="W52" s="155">
        <v>0</v>
      </c>
      <c r="X52" s="155">
        <v>0</v>
      </c>
      <c r="Y52" s="155">
        <v>0</v>
      </c>
      <c r="Z52" s="155">
        <v>0</v>
      </c>
      <c r="AA52" s="154">
        <v>0</v>
      </c>
      <c r="AB52" s="154">
        <v>0</v>
      </c>
      <c r="AC52" s="155">
        <v>0</v>
      </c>
      <c r="AD52" s="140"/>
      <c r="AE52" s="140"/>
      <c r="AF52" s="140"/>
      <c r="AG52" s="114"/>
      <c r="AH52" s="114"/>
      <c r="AI52" s="114"/>
      <c r="AJ52" s="114"/>
      <c r="AK52" s="125"/>
      <c r="AL52" s="125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</row>
    <row r="53" spans="1:49" ht="23.25">
      <c r="A53" s="126" t="s">
        <v>70</v>
      </c>
      <c r="B53" s="131">
        <v>418</v>
      </c>
      <c r="C53" s="131">
        <v>306</v>
      </c>
      <c r="D53" s="131">
        <v>101</v>
      </c>
      <c r="E53" s="131" t="s">
        <v>456</v>
      </c>
      <c r="F53" s="132" t="s">
        <v>457</v>
      </c>
      <c r="G53" s="132" t="s">
        <v>458</v>
      </c>
      <c r="H53" s="130">
        <v>3.6829999999999998</v>
      </c>
      <c r="I53" s="133">
        <v>2</v>
      </c>
      <c r="J53" s="131" t="s">
        <v>505</v>
      </c>
      <c r="K53" s="127">
        <v>42245</v>
      </c>
      <c r="L53" s="126" t="s">
        <v>299</v>
      </c>
      <c r="M53" s="154">
        <v>0.17499999999999999</v>
      </c>
      <c r="N53" s="154">
        <v>1.3</v>
      </c>
      <c r="O53" s="154">
        <v>1.9750000000000001</v>
      </c>
      <c r="P53" s="154">
        <v>0.27500000000000002</v>
      </c>
      <c r="Q53" s="154">
        <v>3.9334199999999999</v>
      </c>
      <c r="R53" s="154">
        <v>0</v>
      </c>
      <c r="S53" s="154">
        <v>0</v>
      </c>
      <c r="T53" s="282">
        <v>3.6829999999999998</v>
      </c>
      <c r="U53" s="154">
        <v>1.0255399999999999</v>
      </c>
      <c r="V53" s="155">
        <v>3</v>
      </c>
      <c r="W53" s="155">
        <v>0</v>
      </c>
      <c r="X53" s="155">
        <v>0</v>
      </c>
      <c r="Y53" s="155">
        <v>0</v>
      </c>
      <c r="Z53" s="155">
        <v>0</v>
      </c>
      <c r="AA53" s="154">
        <v>0</v>
      </c>
      <c r="AB53" s="154">
        <v>0</v>
      </c>
      <c r="AC53" s="155">
        <v>0</v>
      </c>
      <c r="AD53" s="140"/>
      <c r="AE53" s="140"/>
      <c r="AF53" s="140"/>
      <c r="AG53" s="114"/>
      <c r="AH53" s="114"/>
      <c r="AI53" s="114"/>
      <c r="AJ53" s="114"/>
      <c r="AK53" s="125"/>
      <c r="AL53" s="125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</row>
    <row r="54" spans="1:49" ht="23.25">
      <c r="A54" s="126" t="s">
        <v>70</v>
      </c>
      <c r="B54" s="131">
        <v>418</v>
      </c>
      <c r="C54" s="131">
        <v>306</v>
      </c>
      <c r="D54" s="131">
        <v>101</v>
      </c>
      <c r="E54" s="131" t="s">
        <v>456</v>
      </c>
      <c r="F54" s="132" t="s">
        <v>458</v>
      </c>
      <c r="G54" s="132" t="s">
        <v>459</v>
      </c>
      <c r="H54" s="130">
        <v>1.6919999999999999</v>
      </c>
      <c r="I54" s="133">
        <v>2</v>
      </c>
      <c r="J54" s="131" t="s">
        <v>505</v>
      </c>
      <c r="K54" s="127">
        <v>42245</v>
      </c>
      <c r="L54" s="126" t="s">
        <v>299</v>
      </c>
      <c r="M54" s="154">
        <v>0.05</v>
      </c>
      <c r="N54" s="154">
        <v>0.45</v>
      </c>
      <c r="O54" s="154">
        <v>1.0249999999999999</v>
      </c>
      <c r="P54" s="154">
        <v>0.15</v>
      </c>
      <c r="Q54" s="154">
        <v>3.9753699999999998</v>
      </c>
      <c r="R54" s="154">
        <v>0</v>
      </c>
      <c r="S54" s="154">
        <v>0</v>
      </c>
      <c r="T54" s="282">
        <v>1.6919999999999999</v>
      </c>
      <c r="U54" s="154">
        <v>1.05216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4">
        <v>0</v>
      </c>
      <c r="AB54" s="154">
        <v>0</v>
      </c>
      <c r="AC54" s="155">
        <v>0</v>
      </c>
      <c r="AD54" s="140"/>
      <c r="AE54" s="140"/>
      <c r="AF54" s="140"/>
      <c r="AG54" s="114"/>
      <c r="AH54" s="114"/>
      <c r="AI54" s="114"/>
      <c r="AJ54" s="114"/>
      <c r="AK54" s="125"/>
      <c r="AL54" s="125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</row>
    <row r="55" spans="1:49" ht="23.25">
      <c r="A55" s="126" t="s">
        <v>70</v>
      </c>
      <c r="B55" s="131">
        <v>418</v>
      </c>
      <c r="C55" s="131">
        <v>306</v>
      </c>
      <c r="D55" s="131">
        <v>101</v>
      </c>
      <c r="E55" s="131" t="s">
        <v>456</v>
      </c>
      <c r="F55" s="132" t="s">
        <v>458</v>
      </c>
      <c r="G55" s="132" t="s">
        <v>457</v>
      </c>
      <c r="H55" s="130">
        <v>3.6829999999999998</v>
      </c>
      <c r="I55" s="133">
        <v>2</v>
      </c>
      <c r="J55" s="131" t="s">
        <v>82</v>
      </c>
      <c r="K55" s="127">
        <v>42245</v>
      </c>
      <c r="L55" s="126" t="s">
        <v>299</v>
      </c>
      <c r="M55" s="154">
        <v>0.1</v>
      </c>
      <c r="N55" s="154">
        <v>1.675</v>
      </c>
      <c r="O55" s="154">
        <v>1.35</v>
      </c>
      <c r="P55" s="154">
        <v>0.5</v>
      </c>
      <c r="Q55" s="154">
        <v>4.0221400000000003</v>
      </c>
      <c r="R55" s="154">
        <v>0</v>
      </c>
      <c r="S55" s="154">
        <v>0</v>
      </c>
      <c r="T55" s="282">
        <v>3.6829999999999998</v>
      </c>
      <c r="U55" s="154">
        <v>1.0970599999999999</v>
      </c>
      <c r="V55" s="155">
        <v>0</v>
      </c>
      <c r="W55" s="155">
        <v>0</v>
      </c>
      <c r="X55" s="155">
        <v>0</v>
      </c>
      <c r="Y55" s="155">
        <v>0</v>
      </c>
      <c r="Z55" s="155">
        <v>0</v>
      </c>
      <c r="AA55" s="154">
        <v>0</v>
      </c>
      <c r="AB55" s="154">
        <v>0</v>
      </c>
      <c r="AC55" s="155">
        <v>0</v>
      </c>
      <c r="AD55" s="140"/>
      <c r="AE55" s="140"/>
      <c r="AF55" s="140"/>
      <c r="AG55" s="114"/>
      <c r="AH55" s="114"/>
      <c r="AI55" s="114"/>
      <c r="AJ55" s="114"/>
      <c r="AK55" s="125"/>
      <c r="AL55" s="125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</row>
    <row r="56" spans="1:49" ht="23.25">
      <c r="A56" s="126" t="s">
        <v>70</v>
      </c>
      <c r="B56" s="131">
        <v>418</v>
      </c>
      <c r="C56" s="131">
        <v>306</v>
      </c>
      <c r="D56" s="131">
        <v>101</v>
      </c>
      <c r="E56" s="131" t="s">
        <v>456</v>
      </c>
      <c r="F56" s="132" t="s">
        <v>459</v>
      </c>
      <c r="G56" s="132" t="s">
        <v>460</v>
      </c>
      <c r="H56" s="130">
        <v>0.155</v>
      </c>
      <c r="I56" s="133">
        <v>2</v>
      </c>
      <c r="J56" s="131" t="s">
        <v>505</v>
      </c>
      <c r="K56" s="127">
        <v>42245</v>
      </c>
      <c r="L56" s="126" t="s">
        <v>299</v>
      </c>
      <c r="M56" s="154">
        <v>0</v>
      </c>
      <c r="N56" s="154">
        <v>0</v>
      </c>
      <c r="O56" s="154">
        <v>0.1</v>
      </c>
      <c r="P56" s="154">
        <v>7.4999999999999997E-2</v>
      </c>
      <c r="Q56" s="154">
        <v>5.2157099999999996</v>
      </c>
      <c r="R56" s="154">
        <v>0</v>
      </c>
      <c r="S56" s="154">
        <v>0</v>
      </c>
      <c r="T56" s="282">
        <v>0.155</v>
      </c>
      <c r="U56" s="154">
        <v>0.95471399999999995</v>
      </c>
      <c r="V56" s="155">
        <v>0</v>
      </c>
      <c r="W56" s="155">
        <v>0</v>
      </c>
      <c r="X56" s="155">
        <v>0</v>
      </c>
      <c r="Y56" s="155">
        <v>0</v>
      </c>
      <c r="Z56" s="155">
        <v>0</v>
      </c>
      <c r="AA56" s="154">
        <v>0</v>
      </c>
      <c r="AB56" s="154">
        <v>0</v>
      </c>
      <c r="AC56" s="155">
        <v>0</v>
      </c>
      <c r="AD56" s="140"/>
      <c r="AE56" s="140"/>
      <c r="AF56" s="140"/>
      <c r="AG56" s="114"/>
      <c r="AH56" s="114"/>
      <c r="AI56" s="114"/>
      <c r="AJ56" s="114"/>
      <c r="AK56" s="125"/>
      <c r="AL56" s="125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</row>
    <row r="57" spans="1:49" ht="23.25">
      <c r="A57" s="126" t="s">
        <v>70</v>
      </c>
      <c r="B57" s="131">
        <v>418</v>
      </c>
      <c r="C57" s="131">
        <v>306</v>
      </c>
      <c r="D57" s="131">
        <v>101</v>
      </c>
      <c r="E57" s="131" t="s">
        <v>456</v>
      </c>
      <c r="F57" s="132" t="s">
        <v>459</v>
      </c>
      <c r="G57" s="132" t="s">
        <v>458</v>
      </c>
      <c r="H57" s="130">
        <v>1.6919999999999999</v>
      </c>
      <c r="I57" s="133">
        <v>2</v>
      </c>
      <c r="J57" s="131" t="s">
        <v>82</v>
      </c>
      <c r="K57" s="127">
        <v>42245</v>
      </c>
      <c r="L57" s="126" t="s">
        <v>299</v>
      </c>
      <c r="M57" s="154">
        <v>7.4999999999999997E-2</v>
      </c>
      <c r="N57" s="154">
        <v>0.55000000000000004</v>
      </c>
      <c r="O57" s="154">
        <v>0.77500000000000002</v>
      </c>
      <c r="P57" s="154">
        <v>0.25</v>
      </c>
      <c r="Q57" s="154">
        <v>3.9293900000000002</v>
      </c>
      <c r="R57" s="154">
        <v>0</v>
      </c>
      <c r="S57" s="154">
        <v>0</v>
      </c>
      <c r="T57" s="282">
        <v>1.6919999999999999</v>
      </c>
      <c r="U57" s="154">
        <v>0.99446999999999997</v>
      </c>
      <c r="V57" s="155">
        <v>0</v>
      </c>
      <c r="W57" s="155">
        <v>0</v>
      </c>
      <c r="X57" s="155">
        <v>0</v>
      </c>
      <c r="Y57" s="155">
        <v>0</v>
      </c>
      <c r="Z57" s="155">
        <v>0</v>
      </c>
      <c r="AA57" s="154">
        <v>0</v>
      </c>
      <c r="AB57" s="154">
        <v>0</v>
      </c>
      <c r="AC57" s="155">
        <v>0</v>
      </c>
      <c r="AD57" s="140"/>
      <c r="AE57" s="140"/>
      <c r="AF57" s="140"/>
      <c r="AG57" s="114"/>
      <c r="AH57" s="114"/>
      <c r="AI57" s="114"/>
      <c r="AJ57" s="114"/>
      <c r="AK57" s="125"/>
      <c r="AL57" s="125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</row>
    <row r="58" spans="1:49" ht="23.25">
      <c r="A58" s="126" t="s">
        <v>70</v>
      </c>
      <c r="B58" s="131">
        <v>418</v>
      </c>
      <c r="C58" s="131">
        <v>306</v>
      </c>
      <c r="D58" s="131">
        <v>101</v>
      </c>
      <c r="E58" s="131" t="s">
        <v>456</v>
      </c>
      <c r="F58" s="132" t="s">
        <v>460</v>
      </c>
      <c r="G58" s="132" t="s">
        <v>461</v>
      </c>
      <c r="H58" s="130">
        <v>2.129</v>
      </c>
      <c r="I58" s="133">
        <v>2</v>
      </c>
      <c r="J58" s="131" t="s">
        <v>505</v>
      </c>
      <c r="K58" s="127">
        <v>42245</v>
      </c>
      <c r="L58" s="126" t="s">
        <v>299</v>
      </c>
      <c r="M58" s="154">
        <v>0.25</v>
      </c>
      <c r="N58" s="154">
        <v>0.67500000000000004</v>
      </c>
      <c r="O58" s="154">
        <v>1.0249999999999999</v>
      </c>
      <c r="P58" s="154">
        <v>0.125</v>
      </c>
      <c r="Q58" s="154">
        <v>3.7390400000000001</v>
      </c>
      <c r="R58" s="154">
        <v>0</v>
      </c>
      <c r="S58" s="154">
        <v>0</v>
      </c>
      <c r="T58" s="282">
        <v>2.129</v>
      </c>
      <c r="U58" s="154">
        <v>1.0605800000000001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4">
        <v>0</v>
      </c>
      <c r="AB58" s="154">
        <v>0</v>
      </c>
      <c r="AC58" s="155">
        <v>0</v>
      </c>
      <c r="AD58" s="140"/>
      <c r="AE58" s="140"/>
      <c r="AF58" s="140"/>
      <c r="AG58" s="114"/>
      <c r="AH58" s="114"/>
      <c r="AI58" s="114"/>
      <c r="AJ58" s="114"/>
      <c r="AK58" s="125"/>
      <c r="AL58" s="125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49" ht="23.25">
      <c r="A59" s="126" t="s">
        <v>70</v>
      </c>
      <c r="B59" s="131">
        <v>418</v>
      </c>
      <c r="C59" s="131">
        <v>306</v>
      </c>
      <c r="D59" s="131">
        <v>101</v>
      </c>
      <c r="E59" s="131" t="s">
        <v>456</v>
      </c>
      <c r="F59" s="132" t="s">
        <v>460</v>
      </c>
      <c r="G59" s="132" t="s">
        <v>459</v>
      </c>
      <c r="H59" s="130">
        <v>0.155</v>
      </c>
      <c r="I59" s="133">
        <v>2</v>
      </c>
      <c r="J59" s="131" t="s">
        <v>82</v>
      </c>
      <c r="K59" s="127">
        <v>42245</v>
      </c>
      <c r="L59" s="126" t="s">
        <v>299</v>
      </c>
      <c r="M59" s="154">
        <v>0</v>
      </c>
      <c r="N59" s="154">
        <v>0.1</v>
      </c>
      <c r="O59" s="154">
        <v>7.4999999999999997E-2</v>
      </c>
      <c r="P59" s="154">
        <v>0</v>
      </c>
      <c r="Q59" s="154">
        <v>3.59429</v>
      </c>
      <c r="R59" s="154">
        <v>0</v>
      </c>
      <c r="S59" s="154">
        <v>0</v>
      </c>
      <c r="T59" s="282">
        <v>0.155</v>
      </c>
      <c r="U59" s="154">
        <v>0.98128599999999999</v>
      </c>
      <c r="V59" s="155">
        <v>0</v>
      </c>
      <c r="W59" s="155">
        <v>0</v>
      </c>
      <c r="X59" s="155">
        <v>0</v>
      </c>
      <c r="Y59" s="155">
        <v>0</v>
      </c>
      <c r="Z59" s="155">
        <v>0</v>
      </c>
      <c r="AA59" s="154">
        <v>0</v>
      </c>
      <c r="AB59" s="154">
        <v>0</v>
      </c>
      <c r="AC59" s="155">
        <v>0</v>
      </c>
      <c r="AD59" s="140"/>
      <c r="AE59" s="140"/>
      <c r="AF59" s="140"/>
      <c r="AG59" s="114"/>
      <c r="AH59" s="114"/>
      <c r="AI59" s="114"/>
      <c r="AJ59" s="114"/>
      <c r="AK59" s="125"/>
      <c r="AL59" s="125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</row>
    <row r="60" spans="1:49" ht="23.25">
      <c r="A60" s="126" t="s">
        <v>70</v>
      </c>
      <c r="B60" s="131">
        <v>418</v>
      </c>
      <c r="C60" s="131">
        <v>306</v>
      </c>
      <c r="D60" s="131">
        <v>101</v>
      </c>
      <c r="E60" s="131" t="s">
        <v>456</v>
      </c>
      <c r="F60" s="132" t="s">
        <v>461</v>
      </c>
      <c r="G60" s="132" t="s">
        <v>460</v>
      </c>
      <c r="H60" s="130">
        <v>2.129</v>
      </c>
      <c r="I60" s="133">
        <v>2</v>
      </c>
      <c r="J60" s="131" t="s">
        <v>82</v>
      </c>
      <c r="K60" s="127">
        <v>42245</v>
      </c>
      <c r="L60" s="126" t="s">
        <v>299</v>
      </c>
      <c r="M60" s="154">
        <v>0</v>
      </c>
      <c r="N60" s="154">
        <v>0.875</v>
      </c>
      <c r="O60" s="154">
        <v>1</v>
      </c>
      <c r="P60" s="154">
        <v>0.125</v>
      </c>
      <c r="Q60" s="154">
        <v>3.7745000000000002</v>
      </c>
      <c r="R60" s="154">
        <v>0</v>
      </c>
      <c r="S60" s="154">
        <v>0</v>
      </c>
      <c r="T60" s="282">
        <v>2.129</v>
      </c>
      <c r="U60" s="154">
        <v>1.12551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4">
        <v>0</v>
      </c>
      <c r="AB60" s="154">
        <v>0</v>
      </c>
      <c r="AC60" s="155">
        <v>0</v>
      </c>
      <c r="AD60" s="140"/>
      <c r="AE60" s="140"/>
      <c r="AF60" s="140"/>
      <c r="AG60" s="114"/>
      <c r="AH60" s="114"/>
      <c r="AI60" s="114"/>
      <c r="AJ60" s="114"/>
      <c r="AK60" s="125"/>
      <c r="AL60" s="125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</row>
    <row r="61" spans="1:49" ht="23.25">
      <c r="A61" s="126" t="s">
        <v>70</v>
      </c>
      <c r="B61" s="131">
        <v>418</v>
      </c>
      <c r="C61" s="131">
        <v>306</v>
      </c>
      <c r="D61" s="131">
        <v>102</v>
      </c>
      <c r="E61" s="131" t="s">
        <v>462</v>
      </c>
      <c r="F61" s="132" t="s">
        <v>463</v>
      </c>
      <c r="G61" s="132" t="s">
        <v>461</v>
      </c>
      <c r="H61" s="130">
        <v>3.5179999999999998</v>
      </c>
      <c r="I61" s="133">
        <v>2</v>
      </c>
      <c r="J61" s="131" t="s">
        <v>82</v>
      </c>
      <c r="K61" s="127">
        <v>42245</v>
      </c>
      <c r="L61" s="126" t="s">
        <v>299</v>
      </c>
      <c r="M61" s="154">
        <v>0.27500000000000002</v>
      </c>
      <c r="N61" s="154">
        <v>1.75</v>
      </c>
      <c r="O61" s="154">
        <v>0.97499999999999998</v>
      </c>
      <c r="P61" s="154">
        <v>0.375</v>
      </c>
      <c r="Q61" s="154">
        <v>3.5466700000000002</v>
      </c>
      <c r="R61" s="154">
        <v>0</v>
      </c>
      <c r="S61" s="154">
        <v>0</v>
      </c>
      <c r="T61" s="282">
        <v>3.5179999999999998</v>
      </c>
      <c r="U61" s="154">
        <v>1.10301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4">
        <v>0</v>
      </c>
      <c r="AB61" s="154">
        <v>0</v>
      </c>
      <c r="AC61" s="155">
        <v>0</v>
      </c>
      <c r="AD61" s="140"/>
      <c r="AE61" s="140"/>
      <c r="AF61" s="140"/>
      <c r="AG61" s="114"/>
      <c r="AH61" s="114"/>
      <c r="AI61" s="114"/>
      <c r="AJ61" s="114"/>
      <c r="AK61" s="125"/>
      <c r="AL61" s="125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</row>
    <row r="62" spans="1:49" ht="23.25">
      <c r="A62" s="126" t="s">
        <v>70</v>
      </c>
      <c r="B62" s="131">
        <v>418</v>
      </c>
      <c r="C62" s="131">
        <v>306</v>
      </c>
      <c r="D62" s="131">
        <v>102</v>
      </c>
      <c r="E62" s="131" t="s">
        <v>462</v>
      </c>
      <c r="F62" s="132" t="s">
        <v>464</v>
      </c>
      <c r="G62" s="132" t="s">
        <v>463</v>
      </c>
      <c r="H62" s="130">
        <v>1.821</v>
      </c>
      <c r="I62" s="133">
        <v>2</v>
      </c>
      <c r="J62" s="131" t="s">
        <v>82</v>
      </c>
      <c r="K62" s="127">
        <v>42245</v>
      </c>
      <c r="L62" s="126" t="s">
        <v>299</v>
      </c>
      <c r="M62" s="154">
        <v>0.15</v>
      </c>
      <c r="N62" s="154">
        <v>0.85</v>
      </c>
      <c r="O62" s="154">
        <v>0.625</v>
      </c>
      <c r="P62" s="154">
        <v>0.15</v>
      </c>
      <c r="Q62" s="154">
        <v>3.5649299999999999</v>
      </c>
      <c r="R62" s="154">
        <v>0</v>
      </c>
      <c r="S62" s="154">
        <v>0</v>
      </c>
      <c r="T62" s="282">
        <v>1.821</v>
      </c>
      <c r="U62" s="154">
        <v>1.08142</v>
      </c>
      <c r="V62" s="155">
        <v>0</v>
      </c>
      <c r="W62" s="155">
        <v>0</v>
      </c>
      <c r="X62" s="155">
        <v>0</v>
      </c>
      <c r="Y62" s="155">
        <v>0</v>
      </c>
      <c r="Z62" s="155">
        <v>0</v>
      </c>
      <c r="AA62" s="154">
        <v>0</v>
      </c>
      <c r="AB62" s="154">
        <v>0</v>
      </c>
      <c r="AC62" s="155">
        <v>0</v>
      </c>
      <c r="AD62" s="140"/>
      <c r="AE62" s="140"/>
      <c r="AF62" s="140"/>
      <c r="AG62" s="114"/>
      <c r="AH62" s="114"/>
      <c r="AI62" s="114"/>
      <c r="AJ62" s="114"/>
      <c r="AK62" s="125"/>
      <c r="AL62" s="125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</row>
    <row r="63" spans="1:49" ht="23.25">
      <c r="A63" s="126" t="s">
        <v>70</v>
      </c>
      <c r="B63" s="131">
        <v>418</v>
      </c>
      <c r="C63" s="131">
        <v>306</v>
      </c>
      <c r="D63" s="131">
        <v>102</v>
      </c>
      <c r="E63" s="131" t="s">
        <v>462</v>
      </c>
      <c r="F63" s="132" t="s">
        <v>465</v>
      </c>
      <c r="G63" s="132" t="s">
        <v>464</v>
      </c>
      <c r="H63" s="130">
        <v>0.60599999999999998</v>
      </c>
      <c r="I63" s="133">
        <v>2</v>
      </c>
      <c r="J63" s="131" t="s">
        <v>82</v>
      </c>
      <c r="K63" s="127">
        <v>42245</v>
      </c>
      <c r="L63" s="126" t="s">
        <v>299</v>
      </c>
      <c r="M63" s="154">
        <v>0.4</v>
      </c>
      <c r="N63" s="154">
        <v>7.4999999999999997E-2</v>
      </c>
      <c r="O63" s="154">
        <v>0.125</v>
      </c>
      <c r="P63" s="154">
        <v>2.5000000000000001E-2</v>
      </c>
      <c r="Q63" s="154">
        <v>2.7212000000000001</v>
      </c>
      <c r="R63" s="154">
        <v>0</v>
      </c>
      <c r="S63" s="154">
        <v>0</v>
      </c>
      <c r="T63" s="282">
        <v>0.60599999999999998</v>
      </c>
      <c r="U63" s="154">
        <v>1.1434</v>
      </c>
      <c r="V63" s="155">
        <v>0</v>
      </c>
      <c r="W63" s="155">
        <v>0</v>
      </c>
      <c r="X63" s="155">
        <v>0</v>
      </c>
      <c r="Y63" s="155">
        <v>0</v>
      </c>
      <c r="Z63" s="155">
        <v>0</v>
      </c>
      <c r="AA63" s="154">
        <v>0</v>
      </c>
      <c r="AB63" s="154">
        <v>0</v>
      </c>
      <c r="AC63" s="155">
        <v>0</v>
      </c>
      <c r="AD63" s="140"/>
      <c r="AE63" s="140"/>
      <c r="AF63" s="140"/>
      <c r="AG63" s="114"/>
      <c r="AH63" s="114"/>
      <c r="AI63" s="114"/>
      <c r="AJ63" s="114"/>
      <c r="AK63" s="125"/>
      <c r="AL63" s="125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</row>
    <row r="64" spans="1:49" ht="23.25">
      <c r="A64" s="126" t="s">
        <v>70</v>
      </c>
      <c r="B64" s="131">
        <v>418</v>
      </c>
      <c r="C64" s="131">
        <v>307</v>
      </c>
      <c r="D64" s="131">
        <v>102</v>
      </c>
      <c r="E64" s="131" t="s">
        <v>72</v>
      </c>
      <c r="F64" s="132" t="s">
        <v>146</v>
      </c>
      <c r="G64" s="132" t="s">
        <v>364</v>
      </c>
      <c r="H64" s="130">
        <v>0.57999999999999996</v>
      </c>
      <c r="I64" s="133">
        <v>2</v>
      </c>
      <c r="J64" s="131" t="s">
        <v>505</v>
      </c>
      <c r="K64" s="127">
        <v>42245</v>
      </c>
      <c r="L64" s="126" t="s">
        <v>299</v>
      </c>
      <c r="M64" s="154">
        <v>0.17499999999999999</v>
      </c>
      <c r="N64" s="154">
        <v>0.125</v>
      </c>
      <c r="O64" s="154">
        <v>0.27500000000000002</v>
      </c>
      <c r="P64" s="154">
        <v>0</v>
      </c>
      <c r="Q64" s="154">
        <v>3.1613000000000002</v>
      </c>
      <c r="R64" s="154">
        <v>0</v>
      </c>
      <c r="S64" s="154">
        <v>0</v>
      </c>
      <c r="T64" s="282">
        <v>0.57999999999999996</v>
      </c>
      <c r="U64" s="154">
        <v>1.0653900000000001</v>
      </c>
      <c r="V64" s="155">
        <v>0</v>
      </c>
      <c r="W64" s="155">
        <v>0</v>
      </c>
      <c r="X64" s="155">
        <v>0</v>
      </c>
      <c r="Y64" s="155">
        <v>0</v>
      </c>
      <c r="Z64" s="155">
        <v>0</v>
      </c>
      <c r="AA64" s="154">
        <v>0</v>
      </c>
      <c r="AB64" s="154">
        <v>0</v>
      </c>
      <c r="AC64" s="155">
        <v>0</v>
      </c>
      <c r="AD64" s="140"/>
      <c r="AE64" s="140"/>
      <c r="AF64" s="140"/>
      <c r="AG64" s="114"/>
      <c r="AH64" s="114"/>
      <c r="AI64" s="114"/>
      <c r="AJ64" s="114"/>
      <c r="AK64" s="125"/>
      <c r="AL64" s="125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</row>
    <row r="65" spans="1:49" ht="23.25">
      <c r="A65" s="126" t="s">
        <v>70</v>
      </c>
      <c r="B65" s="131">
        <v>418</v>
      </c>
      <c r="C65" s="131">
        <v>307</v>
      </c>
      <c r="D65" s="131">
        <v>102</v>
      </c>
      <c r="E65" s="131" t="s">
        <v>72</v>
      </c>
      <c r="F65" s="132" t="s">
        <v>364</v>
      </c>
      <c r="G65" s="132" t="s">
        <v>146</v>
      </c>
      <c r="H65" s="130">
        <v>0.57999999999999996</v>
      </c>
      <c r="I65" s="133">
        <v>2</v>
      </c>
      <c r="J65" s="131" t="s">
        <v>82</v>
      </c>
      <c r="K65" s="127">
        <v>42245</v>
      </c>
      <c r="L65" s="126" t="s">
        <v>299</v>
      </c>
      <c r="M65" s="154">
        <v>0.125</v>
      </c>
      <c r="N65" s="154">
        <v>0.27500000000000002</v>
      </c>
      <c r="O65" s="154">
        <v>0.17499999999999999</v>
      </c>
      <c r="P65" s="154">
        <v>0.05</v>
      </c>
      <c r="Q65" s="154">
        <v>3.3839999999999999</v>
      </c>
      <c r="R65" s="154">
        <v>0</v>
      </c>
      <c r="S65" s="154">
        <v>0</v>
      </c>
      <c r="T65" s="282">
        <v>0.57999999999999996</v>
      </c>
      <c r="U65" s="154">
        <v>1.08544</v>
      </c>
      <c r="V65" s="155">
        <v>0</v>
      </c>
      <c r="W65" s="155">
        <v>0</v>
      </c>
      <c r="X65" s="155">
        <v>0</v>
      </c>
      <c r="Y65" s="155">
        <v>0</v>
      </c>
      <c r="Z65" s="155">
        <v>0</v>
      </c>
      <c r="AA65" s="154">
        <v>0</v>
      </c>
      <c r="AB65" s="154">
        <v>0</v>
      </c>
      <c r="AC65" s="155">
        <v>0</v>
      </c>
      <c r="AD65" s="140"/>
      <c r="AE65" s="140"/>
      <c r="AF65" s="140"/>
      <c r="AG65" s="114"/>
      <c r="AH65" s="114"/>
      <c r="AI65" s="114"/>
      <c r="AJ65" s="114"/>
      <c r="AK65" s="125"/>
      <c r="AL65" s="125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</row>
    <row r="66" spans="1:49" ht="23.25">
      <c r="A66" s="126" t="s">
        <v>70</v>
      </c>
      <c r="B66" s="131">
        <v>418</v>
      </c>
      <c r="C66" s="131">
        <v>340</v>
      </c>
      <c r="D66" s="131">
        <v>100</v>
      </c>
      <c r="E66" s="131" t="s">
        <v>466</v>
      </c>
      <c r="F66" s="132" t="s">
        <v>83</v>
      </c>
      <c r="G66" s="132" t="s">
        <v>467</v>
      </c>
      <c r="H66" s="130">
        <v>6.5570000000000004</v>
      </c>
      <c r="I66" s="133">
        <v>2</v>
      </c>
      <c r="J66" s="131" t="s">
        <v>505</v>
      </c>
      <c r="K66" s="127">
        <v>42244</v>
      </c>
      <c r="L66" s="126" t="s">
        <v>299</v>
      </c>
      <c r="M66" s="154">
        <v>6.0250000000000004</v>
      </c>
      <c r="N66" s="154">
        <v>0.45</v>
      </c>
      <c r="O66" s="154">
        <v>7.4999999999999997E-2</v>
      </c>
      <c r="P66" s="154">
        <v>0</v>
      </c>
      <c r="Q66" s="154">
        <v>1.6595</v>
      </c>
      <c r="R66" s="154">
        <v>0</v>
      </c>
      <c r="S66" s="154">
        <v>0</v>
      </c>
      <c r="T66" s="282">
        <v>6.5570000000000004</v>
      </c>
      <c r="U66" s="154">
        <v>1.2722899999999999</v>
      </c>
      <c r="V66" s="155">
        <v>25</v>
      </c>
      <c r="W66" s="155">
        <v>0</v>
      </c>
      <c r="X66" s="155">
        <v>14</v>
      </c>
      <c r="Y66" s="155">
        <v>2</v>
      </c>
      <c r="Z66" s="155">
        <v>0</v>
      </c>
      <c r="AA66" s="154">
        <v>93.27</v>
      </c>
      <c r="AB66" s="154">
        <v>0.40641408309549226</v>
      </c>
      <c r="AC66" s="155">
        <v>74</v>
      </c>
      <c r="AD66" s="140"/>
      <c r="AE66" s="140"/>
      <c r="AF66" s="140"/>
      <c r="AG66" s="114"/>
      <c r="AH66" s="114"/>
      <c r="AI66" s="114"/>
      <c r="AJ66" s="114"/>
      <c r="AK66" s="125"/>
      <c r="AL66" s="125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</row>
    <row r="67" spans="1:49" ht="23.25">
      <c r="A67" s="126" t="s">
        <v>70</v>
      </c>
      <c r="B67" s="131">
        <v>418</v>
      </c>
      <c r="C67" s="131">
        <v>340</v>
      </c>
      <c r="D67" s="131">
        <v>100</v>
      </c>
      <c r="E67" s="131" t="s">
        <v>466</v>
      </c>
      <c r="F67" s="132" t="s">
        <v>467</v>
      </c>
      <c r="G67" s="132" t="s">
        <v>468</v>
      </c>
      <c r="H67" s="130">
        <v>9.2539999999999996</v>
      </c>
      <c r="I67" s="133">
        <v>2</v>
      </c>
      <c r="J67" s="131" t="s">
        <v>505</v>
      </c>
      <c r="K67" s="127">
        <v>42244</v>
      </c>
      <c r="L67" s="126" t="s">
        <v>299</v>
      </c>
      <c r="M67" s="154">
        <v>7.1749999999999998</v>
      </c>
      <c r="N67" s="154">
        <v>1.3</v>
      </c>
      <c r="O67" s="154">
        <v>0.57499999999999996</v>
      </c>
      <c r="P67" s="154">
        <v>0.2</v>
      </c>
      <c r="Q67" s="154">
        <v>2.1881400000000002</v>
      </c>
      <c r="R67" s="154">
        <v>0</v>
      </c>
      <c r="S67" s="154">
        <v>0</v>
      </c>
      <c r="T67" s="282">
        <v>9.2539999999999996</v>
      </c>
      <c r="U67" s="154">
        <v>1.2067399999999999</v>
      </c>
      <c r="V67" s="155">
        <v>47</v>
      </c>
      <c r="W67" s="155">
        <v>0</v>
      </c>
      <c r="X67" s="155">
        <v>6</v>
      </c>
      <c r="Y67" s="155">
        <v>0</v>
      </c>
      <c r="Z67" s="155">
        <v>0</v>
      </c>
      <c r="AA67" s="154">
        <v>6.92</v>
      </c>
      <c r="AB67" s="154">
        <v>2.1365278335237273E-2</v>
      </c>
      <c r="AC67" s="155">
        <v>159</v>
      </c>
      <c r="AD67" s="140"/>
      <c r="AE67" s="140"/>
      <c r="AF67" s="140"/>
      <c r="AG67" s="114"/>
      <c r="AH67" s="114"/>
      <c r="AI67" s="114"/>
      <c r="AJ67" s="114"/>
      <c r="AK67" s="125"/>
      <c r="AL67" s="125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</row>
    <row r="68" spans="1:49" ht="23.25">
      <c r="A68" s="126" t="s">
        <v>70</v>
      </c>
      <c r="B68" s="131">
        <v>418</v>
      </c>
      <c r="C68" s="131">
        <v>340</v>
      </c>
      <c r="D68" s="131">
        <v>100</v>
      </c>
      <c r="E68" s="131" t="s">
        <v>466</v>
      </c>
      <c r="F68" s="132" t="s">
        <v>467</v>
      </c>
      <c r="G68" s="132" t="s">
        <v>83</v>
      </c>
      <c r="H68" s="130">
        <v>6.5570000000000004</v>
      </c>
      <c r="I68" s="133">
        <v>2</v>
      </c>
      <c r="J68" s="199" t="s">
        <v>82</v>
      </c>
      <c r="K68" s="143">
        <v>42244</v>
      </c>
      <c r="L68" s="207" t="s">
        <v>299</v>
      </c>
      <c r="M68" s="281">
        <v>3.8250000000000002</v>
      </c>
      <c r="N68" s="281">
        <v>1.95</v>
      </c>
      <c r="O68" s="281">
        <v>0.42499999999999999</v>
      </c>
      <c r="P68" s="281">
        <v>0.2</v>
      </c>
      <c r="Q68" s="281">
        <v>2.5554700000000001</v>
      </c>
      <c r="R68" s="281">
        <v>0</v>
      </c>
      <c r="S68" s="281">
        <v>0</v>
      </c>
      <c r="T68" s="282">
        <v>6.5570000000000004</v>
      </c>
      <c r="U68" s="281">
        <v>1.2951999999999999</v>
      </c>
      <c r="V68" s="259">
        <v>0</v>
      </c>
      <c r="W68" s="259">
        <v>0</v>
      </c>
      <c r="X68" s="155">
        <v>0</v>
      </c>
      <c r="Y68" s="155">
        <v>0</v>
      </c>
      <c r="Z68" s="155">
        <v>0</v>
      </c>
      <c r="AA68" s="154">
        <v>0</v>
      </c>
      <c r="AB68" s="154">
        <v>0</v>
      </c>
      <c r="AC68" s="155">
        <v>0</v>
      </c>
      <c r="AD68" s="140"/>
      <c r="AE68" s="140"/>
      <c r="AF68" s="140"/>
      <c r="AG68" s="114"/>
      <c r="AH68" s="114"/>
      <c r="AI68" s="114"/>
      <c r="AJ68" s="114"/>
      <c r="AK68" s="125"/>
      <c r="AL68" s="125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</row>
    <row r="69" spans="1:49" ht="23.25">
      <c r="A69" s="126" t="s">
        <v>70</v>
      </c>
      <c r="B69" s="131">
        <v>418</v>
      </c>
      <c r="C69" s="131">
        <v>340</v>
      </c>
      <c r="D69" s="131">
        <v>100</v>
      </c>
      <c r="E69" s="131" t="s">
        <v>466</v>
      </c>
      <c r="F69" s="132" t="s">
        <v>468</v>
      </c>
      <c r="G69" s="132" t="s">
        <v>469</v>
      </c>
      <c r="H69" s="130">
        <v>9.6300000000000008</v>
      </c>
      <c r="I69" s="133">
        <v>2</v>
      </c>
      <c r="J69" s="199" t="s">
        <v>505</v>
      </c>
      <c r="K69" s="143">
        <v>42244</v>
      </c>
      <c r="L69" s="207" t="s">
        <v>299</v>
      </c>
      <c r="M69" s="281">
        <v>5.1749999999999998</v>
      </c>
      <c r="N69" s="281">
        <v>3.35</v>
      </c>
      <c r="O69" s="281">
        <v>0.65</v>
      </c>
      <c r="P69" s="281">
        <v>0.42499999999999999</v>
      </c>
      <c r="Q69" s="281">
        <v>2.7096399999999998</v>
      </c>
      <c r="R69" s="281">
        <v>0</v>
      </c>
      <c r="S69" s="281">
        <v>0</v>
      </c>
      <c r="T69" s="282">
        <v>9.6300000000000008</v>
      </c>
      <c r="U69" s="281">
        <v>1.1289400000000001</v>
      </c>
      <c r="V69" s="259">
        <v>127</v>
      </c>
      <c r="W69" s="259">
        <v>0</v>
      </c>
      <c r="X69" s="155">
        <v>0</v>
      </c>
      <c r="Y69" s="155">
        <v>9</v>
      </c>
      <c r="Z69" s="155">
        <v>0</v>
      </c>
      <c r="AA69" s="154">
        <v>13.47</v>
      </c>
      <c r="AB69" s="154">
        <v>3.9964396973742759E-2</v>
      </c>
      <c r="AC69" s="155">
        <v>157</v>
      </c>
      <c r="AD69" s="140"/>
      <c r="AE69" s="140"/>
      <c r="AF69" s="140"/>
      <c r="AG69" s="114"/>
      <c r="AH69" s="114"/>
      <c r="AI69" s="114"/>
      <c r="AJ69" s="114"/>
      <c r="AK69" s="125"/>
      <c r="AL69" s="125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</row>
    <row r="70" spans="1:49" ht="23.25">
      <c r="A70" s="126" t="s">
        <v>70</v>
      </c>
      <c r="B70" s="131">
        <v>418</v>
      </c>
      <c r="C70" s="131">
        <v>340</v>
      </c>
      <c r="D70" s="131">
        <v>100</v>
      </c>
      <c r="E70" s="131" t="s">
        <v>466</v>
      </c>
      <c r="F70" s="132" t="s">
        <v>468</v>
      </c>
      <c r="G70" s="132" t="s">
        <v>467</v>
      </c>
      <c r="H70" s="130">
        <v>9.2539999999999996</v>
      </c>
      <c r="I70" s="133">
        <v>2</v>
      </c>
      <c r="J70" s="199" t="s">
        <v>82</v>
      </c>
      <c r="K70" s="143">
        <v>42244</v>
      </c>
      <c r="L70" s="207" t="s">
        <v>299</v>
      </c>
      <c r="M70" s="281">
        <v>5.3</v>
      </c>
      <c r="N70" s="281">
        <v>1.675</v>
      </c>
      <c r="O70" s="281">
        <v>1.4750000000000001</v>
      </c>
      <c r="P70" s="281">
        <v>0.6</v>
      </c>
      <c r="Q70" s="281">
        <v>2.6989800000000002</v>
      </c>
      <c r="R70" s="281">
        <v>0</v>
      </c>
      <c r="S70" s="281">
        <v>0</v>
      </c>
      <c r="T70" s="282">
        <v>9.2539999999999996</v>
      </c>
      <c r="U70" s="281">
        <v>1.1613100000000001</v>
      </c>
      <c r="V70" s="259">
        <v>2</v>
      </c>
      <c r="W70" s="259">
        <v>0</v>
      </c>
      <c r="X70" s="155">
        <v>0</v>
      </c>
      <c r="Y70" s="155">
        <v>0</v>
      </c>
      <c r="Z70" s="155">
        <v>0</v>
      </c>
      <c r="AA70" s="154">
        <v>0</v>
      </c>
      <c r="AB70" s="154">
        <v>0</v>
      </c>
      <c r="AC70" s="155">
        <v>0</v>
      </c>
      <c r="AD70" s="140"/>
      <c r="AE70" s="140"/>
      <c r="AF70" s="140"/>
      <c r="AG70" s="114"/>
      <c r="AH70" s="114"/>
      <c r="AI70" s="114"/>
      <c r="AJ70" s="114"/>
      <c r="AK70" s="125"/>
      <c r="AL70" s="125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</row>
    <row r="71" spans="1:49" ht="23.25">
      <c r="A71" s="126" t="s">
        <v>70</v>
      </c>
      <c r="B71" s="131">
        <v>418</v>
      </c>
      <c r="C71" s="131">
        <v>340</v>
      </c>
      <c r="D71" s="131">
        <v>100</v>
      </c>
      <c r="E71" s="131" t="s">
        <v>466</v>
      </c>
      <c r="F71" s="132" t="s">
        <v>469</v>
      </c>
      <c r="G71" s="132" t="s">
        <v>470</v>
      </c>
      <c r="H71" s="130">
        <v>3</v>
      </c>
      <c r="I71" s="133">
        <v>2</v>
      </c>
      <c r="J71" s="199" t="s">
        <v>505</v>
      </c>
      <c r="K71" s="143">
        <v>42244</v>
      </c>
      <c r="L71" s="207" t="s">
        <v>299</v>
      </c>
      <c r="M71" s="281">
        <v>2.85</v>
      </c>
      <c r="N71" s="281">
        <v>0.15</v>
      </c>
      <c r="O71" s="281">
        <v>2.5000000000000001E-2</v>
      </c>
      <c r="P71" s="281">
        <v>2.5000000000000001E-2</v>
      </c>
      <c r="Q71" s="281">
        <v>2.1149200000000001</v>
      </c>
      <c r="R71" s="281">
        <v>0</v>
      </c>
      <c r="S71" s="281">
        <v>0</v>
      </c>
      <c r="T71" s="282">
        <v>3</v>
      </c>
      <c r="U71" s="281">
        <v>1.17645</v>
      </c>
      <c r="V71" s="259">
        <v>43</v>
      </c>
      <c r="W71" s="259">
        <v>26</v>
      </c>
      <c r="X71" s="155">
        <v>2</v>
      </c>
      <c r="Y71" s="155">
        <v>0</v>
      </c>
      <c r="Z71" s="155">
        <v>0</v>
      </c>
      <c r="AA71" s="154">
        <v>99.35</v>
      </c>
      <c r="AB71" s="154">
        <v>0.94619047619047614</v>
      </c>
      <c r="AC71" s="155">
        <v>62</v>
      </c>
      <c r="AD71" s="140"/>
      <c r="AE71" s="140"/>
      <c r="AF71" s="140"/>
      <c r="AG71" s="114"/>
      <c r="AH71" s="114"/>
      <c r="AI71" s="114"/>
      <c r="AJ71" s="114"/>
      <c r="AK71" s="125"/>
      <c r="AL71" s="125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</row>
    <row r="72" spans="1:49" ht="23.25">
      <c r="A72" s="126" t="s">
        <v>70</v>
      </c>
      <c r="B72" s="131">
        <v>418</v>
      </c>
      <c r="C72" s="131">
        <v>340</v>
      </c>
      <c r="D72" s="131">
        <v>100</v>
      </c>
      <c r="E72" s="131" t="s">
        <v>466</v>
      </c>
      <c r="F72" s="132" t="s">
        <v>469</v>
      </c>
      <c r="G72" s="132" t="s">
        <v>468</v>
      </c>
      <c r="H72" s="130">
        <v>9.6300000000000008</v>
      </c>
      <c r="I72" s="133">
        <v>2</v>
      </c>
      <c r="J72" s="199" t="s">
        <v>82</v>
      </c>
      <c r="K72" s="143">
        <v>42244</v>
      </c>
      <c r="L72" s="207" t="s">
        <v>299</v>
      </c>
      <c r="M72" s="281">
        <v>1.825</v>
      </c>
      <c r="N72" s="281">
        <v>1.85</v>
      </c>
      <c r="O72" s="281">
        <v>3.4</v>
      </c>
      <c r="P72" s="281">
        <v>2.7250000000000001</v>
      </c>
      <c r="Q72" s="281">
        <v>4.15829</v>
      </c>
      <c r="R72" s="281">
        <v>0</v>
      </c>
      <c r="S72" s="281">
        <v>0</v>
      </c>
      <c r="T72" s="282">
        <v>9.6300000000000008</v>
      </c>
      <c r="U72" s="281">
        <v>1.0623</v>
      </c>
      <c r="V72" s="259">
        <v>50</v>
      </c>
      <c r="W72" s="259">
        <v>0</v>
      </c>
      <c r="X72" s="155">
        <v>0</v>
      </c>
      <c r="Y72" s="155">
        <v>5</v>
      </c>
      <c r="Z72" s="155">
        <v>0</v>
      </c>
      <c r="AA72" s="154">
        <v>2.1</v>
      </c>
      <c r="AB72" s="154">
        <v>6.2305295950155744E-3</v>
      </c>
      <c r="AC72" s="155">
        <v>0</v>
      </c>
      <c r="AD72" s="140"/>
      <c r="AE72" s="140"/>
      <c r="AF72" s="140"/>
      <c r="AG72" s="114"/>
      <c r="AH72" s="114"/>
      <c r="AI72" s="114"/>
      <c r="AJ72" s="114"/>
      <c r="AK72" s="125"/>
      <c r="AL72" s="125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</row>
    <row r="73" spans="1:49" ht="23.25">
      <c r="A73" s="126" t="s">
        <v>70</v>
      </c>
      <c r="B73" s="131">
        <v>418</v>
      </c>
      <c r="C73" s="131">
        <v>340</v>
      </c>
      <c r="D73" s="131">
        <v>100</v>
      </c>
      <c r="E73" s="131" t="s">
        <v>466</v>
      </c>
      <c r="F73" s="132">
        <v>31950</v>
      </c>
      <c r="G73" s="132" t="s">
        <v>469</v>
      </c>
      <c r="H73" s="130">
        <v>9.5</v>
      </c>
      <c r="I73" s="133">
        <v>2</v>
      </c>
      <c r="J73" s="199" t="s">
        <v>82</v>
      </c>
      <c r="K73" s="143">
        <v>42244</v>
      </c>
      <c r="L73" s="207" t="s">
        <v>299</v>
      </c>
      <c r="M73" s="282">
        <v>1.4615384615384617</v>
      </c>
      <c r="N73" s="282">
        <v>1.1570512820512822</v>
      </c>
      <c r="O73" s="282">
        <v>3.4407051282051282</v>
      </c>
      <c r="P73" s="282">
        <v>3.4407051282051282</v>
      </c>
      <c r="Q73" s="281">
        <v>4.5743499999999999</v>
      </c>
      <c r="R73" s="281">
        <v>0</v>
      </c>
      <c r="S73" s="281">
        <v>0</v>
      </c>
      <c r="T73" s="282">
        <v>9.5</v>
      </c>
      <c r="U73" s="281">
        <v>1.0790200000000001</v>
      </c>
      <c r="V73" s="259">
        <v>2</v>
      </c>
      <c r="W73" s="259">
        <v>0</v>
      </c>
      <c r="X73" s="155">
        <v>0</v>
      </c>
      <c r="Y73" s="155">
        <v>0</v>
      </c>
      <c r="Z73" s="155">
        <v>0</v>
      </c>
      <c r="AA73" s="154">
        <v>1.46</v>
      </c>
      <c r="AB73" s="154">
        <v>1.3904761904761904E-2</v>
      </c>
      <c r="AC73" s="155">
        <v>0</v>
      </c>
      <c r="AD73" s="140"/>
      <c r="AE73" s="140"/>
      <c r="AF73" s="140"/>
      <c r="AG73" s="114"/>
      <c r="AH73" s="114"/>
      <c r="AI73" s="114"/>
      <c r="AJ73" s="114"/>
      <c r="AK73" s="125"/>
      <c r="AL73" s="125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</row>
    <row r="74" spans="1:49" ht="23.25">
      <c r="A74" s="126" t="s">
        <v>70</v>
      </c>
      <c r="B74" s="131">
        <v>418</v>
      </c>
      <c r="C74" s="131">
        <v>345</v>
      </c>
      <c r="D74" s="131">
        <v>100</v>
      </c>
      <c r="E74" s="131" t="s">
        <v>73</v>
      </c>
      <c r="F74" s="132" t="s">
        <v>83</v>
      </c>
      <c r="G74" s="132" t="s">
        <v>147</v>
      </c>
      <c r="H74" s="130">
        <v>1.0469999999999999</v>
      </c>
      <c r="I74" s="133">
        <v>4</v>
      </c>
      <c r="J74" s="199" t="s">
        <v>505</v>
      </c>
      <c r="K74" s="143">
        <v>42244</v>
      </c>
      <c r="L74" s="207" t="s">
        <v>299</v>
      </c>
      <c r="M74" s="281">
        <v>0.47499999999999998</v>
      </c>
      <c r="N74" s="281">
        <v>0.375</v>
      </c>
      <c r="O74" s="281">
        <v>0.125</v>
      </c>
      <c r="P74" s="281">
        <v>7.4999999999999997E-2</v>
      </c>
      <c r="Q74" s="281">
        <v>2.89595</v>
      </c>
      <c r="R74" s="281">
        <v>0</v>
      </c>
      <c r="S74" s="281">
        <v>0</v>
      </c>
      <c r="T74" s="282">
        <v>1.0469999999999999</v>
      </c>
      <c r="U74" s="281">
        <v>1.0209299999999999</v>
      </c>
      <c r="V74" s="259">
        <v>84</v>
      </c>
      <c r="W74" s="259">
        <v>0</v>
      </c>
      <c r="X74" s="155">
        <v>29</v>
      </c>
      <c r="Y74" s="155">
        <v>8</v>
      </c>
      <c r="Z74" s="155">
        <v>0</v>
      </c>
      <c r="AA74" s="154">
        <v>199.46</v>
      </c>
      <c r="AB74" s="154">
        <v>5.4430345203984176</v>
      </c>
      <c r="AC74" s="155">
        <v>23</v>
      </c>
      <c r="AD74" s="140"/>
      <c r="AE74" s="140"/>
      <c r="AF74" s="140"/>
      <c r="AG74" s="114"/>
      <c r="AH74" s="114"/>
      <c r="AI74" s="114"/>
      <c r="AJ74" s="114"/>
      <c r="AK74" s="125"/>
      <c r="AL74" s="125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</row>
    <row r="75" spans="1:49" ht="23.25">
      <c r="A75" s="126" t="s">
        <v>70</v>
      </c>
      <c r="B75" s="131">
        <v>418</v>
      </c>
      <c r="C75" s="131">
        <v>345</v>
      </c>
      <c r="D75" s="131">
        <v>100</v>
      </c>
      <c r="E75" s="131" t="s">
        <v>73</v>
      </c>
      <c r="F75" s="132" t="s">
        <v>147</v>
      </c>
      <c r="G75" s="132" t="s">
        <v>83</v>
      </c>
      <c r="H75" s="130">
        <v>1.0469999999999999</v>
      </c>
      <c r="I75" s="133">
        <v>4</v>
      </c>
      <c r="J75" s="199" t="s">
        <v>82</v>
      </c>
      <c r="K75" s="143">
        <v>42244</v>
      </c>
      <c r="L75" s="207" t="s">
        <v>299</v>
      </c>
      <c r="M75" s="281">
        <v>0.9</v>
      </c>
      <c r="N75" s="281">
        <v>0.1</v>
      </c>
      <c r="O75" s="281">
        <v>0.05</v>
      </c>
      <c r="P75" s="281">
        <v>0</v>
      </c>
      <c r="Q75" s="281">
        <v>2.1181000000000001</v>
      </c>
      <c r="R75" s="281">
        <v>0</v>
      </c>
      <c r="S75" s="281">
        <v>0</v>
      </c>
      <c r="T75" s="282">
        <v>1.0469999999999999</v>
      </c>
      <c r="U75" s="281">
        <v>0.95085699999999995</v>
      </c>
      <c r="V75" s="259">
        <v>0</v>
      </c>
      <c r="W75" s="259">
        <v>0</v>
      </c>
      <c r="X75" s="155">
        <v>0</v>
      </c>
      <c r="Y75" s="155">
        <v>0</v>
      </c>
      <c r="Z75" s="155">
        <v>0</v>
      </c>
      <c r="AA75" s="154">
        <v>0</v>
      </c>
      <c r="AB75" s="154">
        <v>0</v>
      </c>
      <c r="AC75" s="155">
        <v>0</v>
      </c>
      <c r="AD75" s="140"/>
      <c r="AE75" s="140"/>
      <c r="AF75" s="140"/>
      <c r="AG75" s="114"/>
      <c r="AH75" s="114"/>
      <c r="AI75" s="114"/>
      <c r="AJ75" s="114"/>
      <c r="AK75" s="125"/>
      <c r="AL75" s="125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</row>
    <row r="76" spans="1:49" ht="23.25">
      <c r="A76" s="126" t="s">
        <v>70</v>
      </c>
      <c r="B76" s="131">
        <v>418</v>
      </c>
      <c r="C76" s="131">
        <v>345</v>
      </c>
      <c r="D76" s="131">
        <v>100</v>
      </c>
      <c r="E76" s="131" t="s">
        <v>73</v>
      </c>
      <c r="F76" s="132" t="s">
        <v>148</v>
      </c>
      <c r="G76" s="132" t="s">
        <v>367</v>
      </c>
      <c r="H76" s="130">
        <v>0.94</v>
      </c>
      <c r="I76" s="133">
        <v>4</v>
      </c>
      <c r="J76" s="199" t="s">
        <v>505</v>
      </c>
      <c r="K76" s="143">
        <v>42244</v>
      </c>
      <c r="L76" s="207" t="s">
        <v>299</v>
      </c>
      <c r="M76" s="281">
        <v>0.22500000000000001</v>
      </c>
      <c r="N76" s="281">
        <v>0.57499999999999996</v>
      </c>
      <c r="O76" s="281">
        <v>0.2</v>
      </c>
      <c r="P76" s="281">
        <v>0.1</v>
      </c>
      <c r="Q76" s="281">
        <v>3.3365900000000002</v>
      </c>
      <c r="R76" s="281">
        <v>0</v>
      </c>
      <c r="S76" s="281">
        <v>0</v>
      </c>
      <c r="T76" s="282">
        <v>0.94</v>
      </c>
      <c r="U76" s="281">
        <v>1.1548400000000001</v>
      </c>
      <c r="V76" s="259">
        <v>1</v>
      </c>
      <c r="W76" s="259">
        <v>0</v>
      </c>
      <c r="X76" s="155">
        <v>0</v>
      </c>
      <c r="Y76" s="155">
        <v>0</v>
      </c>
      <c r="Z76" s="155">
        <v>0</v>
      </c>
      <c r="AA76" s="154">
        <v>0</v>
      </c>
      <c r="AB76" s="154">
        <v>0</v>
      </c>
      <c r="AC76" s="155">
        <v>0</v>
      </c>
      <c r="AD76" s="140"/>
      <c r="AE76" s="140"/>
      <c r="AF76" s="140"/>
      <c r="AG76" s="114"/>
      <c r="AH76" s="114"/>
      <c r="AI76" s="114"/>
      <c r="AJ76" s="114"/>
      <c r="AK76" s="125"/>
      <c r="AL76" s="125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</row>
    <row r="77" spans="1:49" ht="23.25">
      <c r="A77" s="126" t="s">
        <v>70</v>
      </c>
      <c r="B77" s="131">
        <v>418</v>
      </c>
      <c r="C77" s="131">
        <v>345</v>
      </c>
      <c r="D77" s="131">
        <v>100</v>
      </c>
      <c r="E77" s="131" t="s">
        <v>73</v>
      </c>
      <c r="F77" s="132" t="s">
        <v>367</v>
      </c>
      <c r="G77" s="132" t="s">
        <v>148</v>
      </c>
      <c r="H77" s="130">
        <v>0.94</v>
      </c>
      <c r="I77" s="133">
        <v>4</v>
      </c>
      <c r="J77" s="199" t="s">
        <v>82</v>
      </c>
      <c r="K77" s="143">
        <v>42244</v>
      </c>
      <c r="L77" s="207" t="s">
        <v>299</v>
      </c>
      <c r="M77" s="281">
        <v>0.17499999999999999</v>
      </c>
      <c r="N77" s="281">
        <v>0.375</v>
      </c>
      <c r="O77" s="281">
        <v>0.4</v>
      </c>
      <c r="P77" s="281">
        <v>0.05</v>
      </c>
      <c r="Q77" s="281">
        <v>3.35175</v>
      </c>
      <c r="R77" s="281">
        <v>0</v>
      </c>
      <c r="S77" s="281">
        <v>0</v>
      </c>
      <c r="T77" s="282">
        <v>0.94</v>
      </c>
      <c r="U77" s="281">
        <v>1.1590199999999999</v>
      </c>
      <c r="V77" s="259">
        <v>0</v>
      </c>
      <c r="W77" s="259">
        <v>0</v>
      </c>
      <c r="X77" s="155">
        <v>0</v>
      </c>
      <c r="Y77" s="155">
        <v>0</v>
      </c>
      <c r="Z77" s="155">
        <v>0</v>
      </c>
      <c r="AA77" s="154">
        <v>0</v>
      </c>
      <c r="AB77" s="154">
        <v>0</v>
      </c>
      <c r="AC77" s="155">
        <v>0</v>
      </c>
      <c r="AD77" s="140"/>
      <c r="AE77" s="140"/>
      <c r="AF77" s="140"/>
      <c r="AG77" s="114"/>
      <c r="AH77" s="114"/>
      <c r="AI77" s="114"/>
      <c r="AJ77" s="114"/>
      <c r="AK77" s="125"/>
      <c r="AL77" s="125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</row>
    <row r="78" spans="1:49" ht="23.25">
      <c r="A78" s="126" t="s">
        <v>70</v>
      </c>
      <c r="B78" s="131">
        <v>418</v>
      </c>
      <c r="C78" s="131">
        <v>346</v>
      </c>
      <c r="D78" s="131">
        <v>201</v>
      </c>
      <c r="E78" s="131" t="s">
        <v>471</v>
      </c>
      <c r="F78" s="132" t="s">
        <v>380</v>
      </c>
      <c r="G78" s="132" t="s">
        <v>472</v>
      </c>
      <c r="H78" s="130">
        <v>5.1319999999999997</v>
      </c>
      <c r="I78" s="133">
        <v>4</v>
      </c>
      <c r="J78" s="199" t="s">
        <v>505</v>
      </c>
      <c r="K78" s="143">
        <v>42244</v>
      </c>
      <c r="L78" s="207" t="s">
        <v>299</v>
      </c>
      <c r="M78" s="281">
        <v>7.4999999999999997E-2</v>
      </c>
      <c r="N78" s="281">
        <v>1.625</v>
      </c>
      <c r="O78" s="281">
        <v>2.2999999999999998</v>
      </c>
      <c r="P78" s="281">
        <v>1.1499999999999999</v>
      </c>
      <c r="Q78" s="281">
        <v>4.3214600000000001</v>
      </c>
      <c r="R78" s="281">
        <v>0</v>
      </c>
      <c r="S78" s="281">
        <v>0</v>
      </c>
      <c r="T78" s="282">
        <v>5.1319999999999997</v>
      </c>
      <c r="U78" s="281">
        <v>1.0553900000000001</v>
      </c>
      <c r="V78" s="259">
        <v>78</v>
      </c>
      <c r="W78" s="259">
        <v>0</v>
      </c>
      <c r="X78" s="155">
        <v>0</v>
      </c>
      <c r="Y78" s="155">
        <v>20</v>
      </c>
      <c r="Z78" s="155">
        <v>0</v>
      </c>
      <c r="AA78" s="154">
        <v>38.03</v>
      </c>
      <c r="AB78" s="154">
        <v>0.21172475225476006</v>
      </c>
      <c r="AC78" s="155">
        <v>136</v>
      </c>
      <c r="AD78" s="140"/>
      <c r="AE78" s="140"/>
      <c r="AF78" s="140"/>
      <c r="AG78" s="114"/>
      <c r="AH78" s="114"/>
      <c r="AI78" s="114"/>
      <c r="AJ78" s="114"/>
      <c r="AK78" s="125"/>
      <c r="AL78" s="125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</row>
    <row r="79" spans="1:49" ht="23.25">
      <c r="A79" s="126" t="s">
        <v>70</v>
      </c>
      <c r="B79" s="131">
        <v>418</v>
      </c>
      <c r="C79" s="131">
        <v>346</v>
      </c>
      <c r="D79" s="131">
        <v>201</v>
      </c>
      <c r="E79" s="131" t="s">
        <v>471</v>
      </c>
      <c r="F79" s="132" t="s">
        <v>472</v>
      </c>
      <c r="G79" s="132" t="s">
        <v>473</v>
      </c>
      <c r="H79" s="130">
        <v>6.9249999999999998</v>
      </c>
      <c r="I79" s="133">
        <v>4</v>
      </c>
      <c r="J79" s="199" t="s">
        <v>505</v>
      </c>
      <c r="K79" s="143">
        <v>42244</v>
      </c>
      <c r="L79" s="207" t="s">
        <v>299</v>
      </c>
      <c r="M79" s="281">
        <v>0</v>
      </c>
      <c r="N79" s="281">
        <v>1.6</v>
      </c>
      <c r="O79" s="281">
        <v>3.75</v>
      </c>
      <c r="P79" s="281">
        <v>1.5249999999999999</v>
      </c>
      <c r="Q79" s="281">
        <v>4.5046900000000001</v>
      </c>
      <c r="R79" s="281">
        <v>0</v>
      </c>
      <c r="S79" s="281">
        <v>0</v>
      </c>
      <c r="T79" s="282">
        <v>6.9249999999999998</v>
      </c>
      <c r="U79" s="281">
        <v>1.20804</v>
      </c>
      <c r="V79" s="259">
        <v>20</v>
      </c>
      <c r="W79" s="259">
        <v>0</v>
      </c>
      <c r="X79" s="155">
        <v>25</v>
      </c>
      <c r="Y79" s="155">
        <v>37</v>
      </c>
      <c r="Z79" s="155">
        <v>0</v>
      </c>
      <c r="AA79" s="154">
        <v>0</v>
      </c>
      <c r="AB79" s="154">
        <v>0</v>
      </c>
      <c r="AC79" s="155">
        <v>80</v>
      </c>
      <c r="AD79" s="140"/>
      <c r="AE79" s="140"/>
      <c r="AF79" s="140"/>
      <c r="AG79" s="114"/>
      <c r="AH79" s="114"/>
      <c r="AI79" s="114"/>
      <c r="AJ79" s="114"/>
      <c r="AK79" s="125"/>
      <c r="AL79" s="125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</row>
    <row r="80" spans="1:49" ht="23.25">
      <c r="A80" s="126" t="s">
        <v>70</v>
      </c>
      <c r="B80" s="131">
        <v>418</v>
      </c>
      <c r="C80" s="131">
        <v>346</v>
      </c>
      <c r="D80" s="131">
        <v>201</v>
      </c>
      <c r="E80" s="131" t="s">
        <v>471</v>
      </c>
      <c r="F80" s="132" t="s">
        <v>472</v>
      </c>
      <c r="G80" s="132" t="s">
        <v>380</v>
      </c>
      <c r="H80" s="130">
        <v>5.1319999999999997</v>
      </c>
      <c r="I80" s="133">
        <v>4</v>
      </c>
      <c r="J80" s="199" t="s">
        <v>82</v>
      </c>
      <c r="K80" s="143">
        <v>42244</v>
      </c>
      <c r="L80" s="207" t="s">
        <v>299</v>
      </c>
      <c r="M80" s="281">
        <v>0.1</v>
      </c>
      <c r="N80" s="281">
        <v>1.85</v>
      </c>
      <c r="O80" s="281">
        <v>2.0249999999999999</v>
      </c>
      <c r="P80" s="281">
        <v>1.1499999999999999</v>
      </c>
      <c r="Q80" s="281">
        <v>4.1245399999999997</v>
      </c>
      <c r="R80" s="281">
        <v>0</v>
      </c>
      <c r="S80" s="281">
        <v>0</v>
      </c>
      <c r="T80" s="282">
        <v>5.1319999999999997</v>
      </c>
      <c r="U80" s="281">
        <v>1.0289900000000001</v>
      </c>
      <c r="V80" s="259">
        <v>0</v>
      </c>
      <c r="W80" s="259">
        <v>0</v>
      </c>
      <c r="X80" s="155">
        <v>0</v>
      </c>
      <c r="Y80" s="155">
        <v>0</v>
      </c>
      <c r="Z80" s="155">
        <v>0</v>
      </c>
      <c r="AA80" s="154">
        <v>0</v>
      </c>
      <c r="AB80" s="154">
        <v>0</v>
      </c>
      <c r="AC80" s="155">
        <v>0</v>
      </c>
      <c r="AD80" s="140"/>
      <c r="AE80" s="140"/>
      <c r="AF80" s="140"/>
      <c r="AG80" s="114"/>
      <c r="AH80" s="114"/>
      <c r="AI80" s="114"/>
      <c r="AJ80" s="114"/>
      <c r="AK80" s="125"/>
      <c r="AL80" s="125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</row>
    <row r="81" spans="1:49" ht="23.25">
      <c r="A81" s="126" t="s">
        <v>70</v>
      </c>
      <c r="B81" s="131">
        <v>418</v>
      </c>
      <c r="C81" s="131">
        <v>346</v>
      </c>
      <c r="D81" s="131">
        <v>201</v>
      </c>
      <c r="E81" s="131" t="s">
        <v>471</v>
      </c>
      <c r="F81" s="132" t="s">
        <v>473</v>
      </c>
      <c r="G81" s="132" t="s">
        <v>472</v>
      </c>
      <c r="H81" s="130">
        <v>6.9249999999999998</v>
      </c>
      <c r="I81" s="133">
        <v>4</v>
      </c>
      <c r="J81" s="199" t="s">
        <v>82</v>
      </c>
      <c r="K81" s="143">
        <v>42244</v>
      </c>
      <c r="L81" s="207" t="s">
        <v>299</v>
      </c>
      <c r="M81" s="281">
        <v>1.05</v>
      </c>
      <c r="N81" s="281">
        <v>3.0750000000000002</v>
      </c>
      <c r="O81" s="281">
        <v>1.575</v>
      </c>
      <c r="P81" s="281">
        <v>1.175</v>
      </c>
      <c r="Q81" s="281">
        <v>3.7624399999999998</v>
      </c>
      <c r="R81" s="281">
        <v>0</v>
      </c>
      <c r="S81" s="281">
        <v>0</v>
      </c>
      <c r="T81" s="282">
        <v>6.9249999999999998</v>
      </c>
      <c r="U81" s="281">
        <v>1.1108899999999999</v>
      </c>
      <c r="V81" s="259">
        <v>0</v>
      </c>
      <c r="W81" s="259">
        <v>0</v>
      </c>
      <c r="X81" s="155">
        <v>0</v>
      </c>
      <c r="Y81" s="155">
        <v>0</v>
      </c>
      <c r="Z81" s="155">
        <v>0</v>
      </c>
      <c r="AA81" s="154">
        <v>0</v>
      </c>
      <c r="AB81" s="154">
        <v>0</v>
      </c>
      <c r="AC81" s="155">
        <v>0</v>
      </c>
      <c r="AD81" s="140"/>
      <c r="AE81" s="140"/>
      <c r="AF81" s="140"/>
      <c r="AG81" s="114"/>
      <c r="AH81" s="114"/>
      <c r="AI81" s="114"/>
      <c r="AJ81" s="114"/>
      <c r="AK81" s="125"/>
      <c r="AL81" s="125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</row>
    <row r="82" spans="1:49" ht="23.25">
      <c r="A82" s="126" t="s">
        <v>70</v>
      </c>
      <c r="B82" s="131">
        <v>418</v>
      </c>
      <c r="C82" s="131">
        <v>346</v>
      </c>
      <c r="D82" s="131">
        <v>202</v>
      </c>
      <c r="E82" s="131" t="s">
        <v>474</v>
      </c>
      <c r="F82" s="132" t="s">
        <v>473</v>
      </c>
      <c r="G82" s="132" t="s">
        <v>475</v>
      </c>
      <c r="H82" s="130">
        <v>1.1679999999999999</v>
      </c>
      <c r="I82" s="133">
        <v>4</v>
      </c>
      <c r="J82" s="199" t="s">
        <v>505</v>
      </c>
      <c r="K82" s="143">
        <v>42244</v>
      </c>
      <c r="L82" s="207" t="s">
        <v>299</v>
      </c>
      <c r="M82" s="281">
        <v>0</v>
      </c>
      <c r="N82" s="281">
        <v>0.3</v>
      </c>
      <c r="O82" s="281">
        <v>0.47499999999999998</v>
      </c>
      <c r="P82" s="281">
        <v>0.42499999999999999</v>
      </c>
      <c r="Q82" s="281">
        <v>4.67021</v>
      </c>
      <c r="R82" s="281">
        <v>0</v>
      </c>
      <c r="S82" s="281">
        <v>0</v>
      </c>
      <c r="T82" s="282">
        <v>1.1679999999999999</v>
      </c>
      <c r="U82" s="281">
        <v>1.06104</v>
      </c>
      <c r="V82" s="259">
        <v>12</v>
      </c>
      <c r="W82" s="259">
        <v>0</v>
      </c>
      <c r="X82" s="155">
        <v>3</v>
      </c>
      <c r="Y82" s="155">
        <v>0</v>
      </c>
      <c r="Z82" s="155">
        <v>0</v>
      </c>
      <c r="AA82" s="154">
        <v>3.05</v>
      </c>
      <c r="AB82" s="154">
        <v>7.460861056751468E-2</v>
      </c>
      <c r="AC82" s="155">
        <v>14</v>
      </c>
      <c r="AD82" s="140"/>
      <c r="AE82" s="140"/>
      <c r="AF82" s="140"/>
      <c r="AG82" s="114"/>
      <c r="AH82" s="114"/>
      <c r="AI82" s="114"/>
      <c r="AJ82" s="114"/>
      <c r="AK82" s="125"/>
      <c r="AL82" s="125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</row>
    <row r="83" spans="1:49" ht="23.25">
      <c r="A83" s="126" t="s">
        <v>70</v>
      </c>
      <c r="B83" s="131">
        <v>418</v>
      </c>
      <c r="C83" s="131">
        <v>346</v>
      </c>
      <c r="D83" s="131">
        <v>202</v>
      </c>
      <c r="E83" s="131" t="s">
        <v>474</v>
      </c>
      <c r="F83" s="132" t="s">
        <v>475</v>
      </c>
      <c r="G83" s="132" t="s">
        <v>476</v>
      </c>
      <c r="H83" s="130">
        <v>8.2949999999999999</v>
      </c>
      <c r="I83" s="133">
        <v>4</v>
      </c>
      <c r="J83" s="199" t="s">
        <v>505</v>
      </c>
      <c r="K83" s="143">
        <v>42244</v>
      </c>
      <c r="L83" s="207" t="s">
        <v>299</v>
      </c>
      <c r="M83" s="281">
        <v>2.5000000000000001E-2</v>
      </c>
      <c r="N83" s="281">
        <v>0.92500000000000004</v>
      </c>
      <c r="O83" s="281">
        <v>4.5999999999999996</v>
      </c>
      <c r="P83" s="281">
        <v>2.75</v>
      </c>
      <c r="Q83" s="281">
        <v>4.73916</v>
      </c>
      <c r="R83" s="281">
        <v>0</v>
      </c>
      <c r="S83" s="281">
        <v>0</v>
      </c>
      <c r="T83" s="282">
        <v>8.2949999999999999</v>
      </c>
      <c r="U83" s="281">
        <v>1.17103</v>
      </c>
      <c r="V83" s="259">
        <v>221</v>
      </c>
      <c r="W83" s="259">
        <v>0</v>
      </c>
      <c r="X83" s="155">
        <v>20</v>
      </c>
      <c r="Y83" s="155">
        <v>21</v>
      </c>
      <c r="Z83" s="155">
        <v>0</v>
      </c>
      <c r="AA83" s="154">
        <v>5.88</v>
      </c>
      <c r="AB83" s="154">
        <v>2.0253164556962022E-2</v>
      </c>
      <c r="AC83" s="155">
        <v>146</v>
      </c>
      <c r="AD83" s="140"/>
      <c r="AE83" s="140"/>
      <c r="AF83" s="140"/>
      <c r="AG83" s="114"/>
      <c r="AH83" s="114"/>
      <c r="AI83" s="114"/>
      <c r="AJ83" s="114"/>
      <c r="AK83" s="125"/>
      <c r="AL83" s="125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</row>
    <row r="84" spans="1:49" ht="23.25">
      <c r="A84" s="126" t="s">
        <v>70</v>
      </c>
      <c r="B84" s="131">
        <v>418</v>
      </c>
      <c r="C84" s="131">
        <v>346</v>
      </c>
      <c r="D84" s="131">
        <v>202</v>
      </c>
      <c r="E84" s="131" t="s">
        <v>474</v>
      </c>
      <c r="F84" s="132" t="s">
        <v>475</v>
      </c>
      <c r="G84" s="132" t="s">
        <v>473</v>
      </c>
      <c r="H84" s="130">
        <v>1.1679999999999999</v>
      </c>
      <c r="I84" s="133">
        <v>4</v>
      </c>
      <c r="J84" s="199" t="s">
        <v>82</v>
      </c>
      <c r="K84" s="143">
        <v>42244</v>
      </c>
      <c r="L84" s="207" t="s">
        <v>299</v>
      </c>
      <c r="M84" s="281">
        <v>7.4999999999999997E-2</v>
      </c>
      <c r="N84" s="281">
        <v>0.27500000000000002</v>
      </c>
      <c r="O84" s="281">
        <v>0.42499999999999999</v>
      </c>
      <c r="P84" s="281">
        <v>0.35</v>
      </c>
      <c r="Q84" s="281">
        <v>5.0886699999999996</v>
      </c>
      <c r="R84" s="281">
        <v>0</v>
      </c>
      <c r="S84" s="281">
        <v>0</v>
      </c>
      <c r="T84" s="282">
        <v>1.1679999999999999</v>
      </c>
      <c r="U84" s="281">
        <v>1.0466899999999999</v>
      </c>
      <c r="V84" s="259">
        <v>0</v>
      </c>
      <c r="W84" s="259">
        <v>0</v>
      </c>
      <c r="X84" s="155">
        <v>0</v>
      </c>
      <c r="Y84" s="155">
        <v>0</v>
      </c>
      <c r="Z84" s="155">
        <v>0</v>
      </c>
      <c r="AA84" s="154">
        <v>0</v>
      </c>
      <c r="AB84" s="154">
        <v>0</v>
      </c>
      <c r="AC84" s="155">
        <v>0</v>
      </c>
      <c r="AD84" s="140"/>
      <c r="AE84" s="140"/>
      <c r="AF84" s="140"/>
      <c r="AG84" s="114"/>
      <c r="AH84" s="114"/>
      <c r="AI84" s="114"/>
      <c r="AJ84" s="114"/>
      <c r="AK84" s="125"/>
      <c r="AL84" s="125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</row>
    <row r="85" spans="1:49" ht="23.25">
      <c r="A85" s="126" t="s">
        <v>70</v>
      </c>
      <c r="B85" s="131">
        <v>418</v>
      </c>
      <c r="C85" s="131">
        <v>346</v>
      </c>
      <c r="D85" s="131">
        <v>202</v>
      </c>
      <c r="E85" s="131" t="s">
        <v>474</v>
      </c>
      <c r="F85" s="132" t="s">
        <v>476</v>
      </c>
      <c r="G85" s="132" t="s">
        <v>475</v>
      </c>
      <c r="H85" s="130">
        <v>8.2949999999999999</v>
      </c>
      <c r="I85" s="133">
        <v>4</v>
      </c>
      <c r="J85" s="199" t="s">
        <v>82</v>
      </c>
      <c r="K85" s="143">
        <v>42244</v>
      </c>
      <c r="L85" s="207" t="s">
        <v>299</v>
      </c>
      <c r="M85" s="281">
        <v>0.125</v>
      </c>
      <c r="N85" s="281">
        <v>1.9750000000000001</v>
      </c>
      <c r="O85" s="281">
        <v>3.65</v>
      </c>
      <c r="P85" s="281">
        <v>2.6</v>
      </c>
      <c r="Q85" s="281">
        <v>4.6474900000000003</v>
      </c>
      <c r="R85" s="281">
        <v>0</v>
      </c>
      <c r="S85" s="281">
        <v>0</v>
      </c>
      <c r="T85" s="282">
        <v>8.2949999999999999</v>
      </c>
      <c r="U85" s="281">
        <v>1.03461</v>
      </c>
      <c r="V85" s="259">
        <v>0</v>
      </c>
      <c r="W85" s="259">
        <v>0</v>
      </c>
      <c r="X85" s="155">
        <v>0</v>
      </c>
      <c r="Y85" s="155">
        <v>0</v>
      </c>
      <c r="Z85" s="155">
        <v>0</v>
      </c>
      <c r="AA85" s="154">
        <v>0</v>
      </c>
      <c r="AB85" s="154">
        <v>0</v>
      </c>
      <c r="AC85" s="155">
        <v>0</v>
      </c>
      <c r="AD85" s="140"/>
      <c r="AE85" s="140"/>
      <c r="AF85" s="140"/>
      <c r="AG85" s="114"/>
      <c r="AH85" s="114"/>
      <c r="AI85" s="114"/>
      <c r="AJ85" s="114"/>
      <c r="AK85" s="125"/>
      <c r="AL85" s="125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</row>
    <row r="86" spans="1:49" ht="23.25">
      <c r="A86" s="126" t="s">
        <v>70</v>
      </c>
      <c r="B86" s="131">
        <v>418</v>
      </c>
      <c r="C86" s="131">
        <v>3215</v>
      </c>
      <c r="D86" s="131">
        <v>101</v>
      </c>
      <c r="E86" s="131" t="s">
        <v>74</v>
      </c>
      <c r="F86" s="132" t="s">
        <v>150</v>
      </c>
      <c r="G86" s="132" t="s">
        <v>477</v>
      </c>
      <c r="H86" s="130">
        <v>1.37</v>
      </c>
      <c r="I86" s="133">
        <v>2</v>
      </c>
      <c r="J86" s="199" t="s">
        <v>82</v>
      </c>
      <c r="K86" s="143">
        <v>42246</v>
      </c>
      <c r="L86" s="207" t="s">
        <v>299</v>
      </c>
      <c r="M86" s="281">
        <v>0.05</v>
      </c>
      <c r="N86" s="281">
        <v>0.47499999999999998</v>
      </c>
      <c r="O86" s="281">
        <v>0.52500000000000002</v>
      </c>
      <c r="P86" s="281">
        <v>0.27500000000000002</v>
      </c>
      <c r="Q86" s="281">
        <v>4.3596199999999996</v>
      </c>
      <c r="R86" s="281">
        <v>0</v>
      </c>
      <c r="S86" s="281">
        <v>0</v>
      </c>
      <c r="T86" s="282">
        <v>1.37</v>
      </c>
      <c r="U86" s="281">
        <v>0.95105700000000004</v>
      </c>
      <c r="V86" s="259">
        <v>8</v>
      </c>
      <c r="W86" s="259">
        <v>0</v>
      </c>
      <c r="X86" s="155">
        <v>1</v>
      </c>
      <c r="Y86" s="155">
        <v>2</v>
      </c>
      <c r="Z86" s="155">
        <v>0</v>
      </c>
      <c r="AA86" s="154">
        <v>13.94</v>
      </c>
      <c r="AB86" s="154">
        <v>0.29071949947862358</v>
      </c>
      <c r="AC86" s="155">
        <v>0</v>
      </c>
      <c r="AD86" s="140"/>
      <c r="AE86" s="140"/>
      <c r="AF86" s="140"/>
      <c r="AG86" s="114"/>
      <c r="AH86" s="114"/>
      <c r="AI86" s="114"/>
      <c r="AJ86" s="114"/>
      <c r="AK86" s="125"/>
      <c r="AL86" s="125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</row>
    <row r="87" spans="1:49" ht="23.25">
      <c r="A87" s="126" t="s">
        <v>70</v>
      </c>
      <c r="B87" s="131">
        <v>418</v>
      </c>
      <c r="C87" s="131">
        <v>3215</v>
      </c>
      <c r="D87" s="131">
        <v>102</v>
      </c>
      <c r="E87" s="131" t="s">
        <v>478</v>
      </c>
      <c r="F87" s="132" t="s">
        <v>479</v>
      </c>
      <c r="G87" s="132" t="s">
        <v>480</v>
      </c>
      <c r="H87" s="130">
        <v>0.14000000000000001</v>
      </c>
      <c r="I87" s="133">
        <v>4</v>
      </c>
      <c r="J87" s="199" t="s">
        <v>505</v>
      </c>
      <c r="K87" s="143">
        <v>42244</v>
      </c>
      <c r="L87" s="207" t="s">
        <v>299</v>
      </c>
      <c r="M87" s="281">
        <v>0</v>
      </c>
      <c r="N87" s="281">
        <v>0.05</v>
      </c>
      <c r="O87" s="281">
        <v>0.125</v>
      </c>
      <c r="P87" s="281">
        <v>0</v>
      </c>
      <c r="Q87" s="281">
        <v>3.9957099999999999</v>
      </c>
      <c r="R87" s="281">
        <v>0</v>
      </c>
      <c r="S87" s="281">
        <v>0</v>
      </c>
      <c r="T87" s="282">
        <v>0.14000000000000001</v>
      </c>
      <c r="U87" s="281">
        <v>0.96671399999999996</v>
      </c>
      <c r="V87" s="259">
        <v>24</v>
      </c>
      <c r="W87" s="259">
        <v>70</v>
      </c>
      <c r="X87" s="155">
        <v>0</v>
      </c>
      <c r="Y87" s="155">
        <v>0</v>
      </c>
      <c r="Z87" s="155">
        <v>0</v>
      </c>
      <c r="AA87" s="154">
        <v>0</v>
      </c>
      <c r="AB87" s="154">
        <v>0</v>
      </c>
      <c r="AC87" s="155">
        <v>15</v>
      </c>
      <c r="AD87" s="140"/>
      <c r="AE87" s="140"/>
      <c r="AF87" s="140"/>
      <c r="AG87" s="114"/>
      <c r="AH87" s="114"/>
      <c r="AI87" s="114"/>
      <c r="AJ87" s="114"/>
      <c r="AK87" s="125"/>
      <c r="AL87" s="125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</row>
    <row r="88" spans="1:49" ht="23.25">
      <c r="A88" s="126" t="s">
        <v>70</v>
      </c>
      <c r="B88" s="131">
        <v>418</v>
      </c>
      <c r="C88" s="131">
        <v>3215</v>
      </c>
      <c r="D88" s="131">
        <v>102</v>
      </c>
      <c r="E88" s="131" t="s">
        <v>478</v>
      </c>
      <c r="F88" s="132" t="s">
        <v>480</v>
      </c>
      <c r="G88" s="132" t="s">
        <v>142</v>
      </c>
      <c r="H88" s="130">
        <v>1.625</v>
      </c>
      <c r="I88" s="133">
        <v>4</v>
      </c>
      <c r="J88" s="199" t="s">
        <v>505</v>
      </c>
      <c r="K88" s="143">
        <v>42244</v>
      </c>
      <c r="L88" s="207" t="s">
        <v>299</v>
      </c>
      <c r="M88" s="281">
        <v>0.1</v>
      </c>
      <c r="N88" s="281">
        <v>0.32500000000000001</v>
      </c>
      <c r="O88" s="281">
        <v>0.77500000000000002</v>
      </c>
      <c r="P88" s="281">
        <v>0.15</v>
      </c>
      <c r="Q88" s="281">
        <v>3.85093</v>
      </c>
      <c r="R88" s="281">
        <v>0</v>
      </c>
      <c r="S88" s="281">
        <v>0</v>
      </c>
      <c r="T88" s="282">
        <v>1.625</v>
      </c>
      <c r="U88" s="281">
        <v>1.2090700000000001</v>
      </c>
      <c r="V88" s="259">
        <v>16</v>
      </c>
      <c r="W88" s="259">
        <v>43</v>
      </c>
      <c r="X88" s="155">
        <v>0</v>
      </c>
      <c r="Y88" s="155">
        <v>0</v>
      </c>
      <c r="Z88" s="155">
        <v>0</v>
      </c>
      <c r="AA88" s="154">
        <v>0</v>
      </c>
      <c r="AB88" s="154">
        <v>0</v>
      </c>
      <c r="AC88" s="155">
        <v>41</v>
      </c>
      <c r="AD88" s="140"/>
      <c r="AE88" s="140"/>
      <c r="AF88" s="140"/>
      <c r="AG88" s="114"/>
      <c r="AH88" s="114"/>
      <c r="AI88" s="114"/>
      <c r="AJ88" s="114"/>
      <c r="AK88" s="125"/>
      <c r="AL88" s="125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</row>
    <row r="89" spans="1:49" ht="23.25">
      <c r="A89" s="126" t="s">
        <v>70</v>
      </c>
      <c r="B89" s="131">
        <v>418</v>
      </c>
      <c r="C89" s="131">
        <v>3215</v>
      </c>
      <c r="D89" s="131">
        <v>102</v>
      </c>
      <c r="E89" s="131" t="s">
        <v>478</v>
      </c>
      <c r="F89" s="132" t="s">
        <v>480</v>
      </c>
      <c r="G89" s="132" t="s">
        <v>479</v>
      </c>
      <c r="H89" s="130">
        <v>0.14000000000000001</v>
      </c>
      <c r="I89" s="133">
        <v>4</v>
      </c>
      <c r="J89" s="199" t="s">
        <v>82</v>
      </c>
      <c r="K89" s="143">
        <v>42244</v>
      </c>
      <c r="L89" s="207" t="s">
        <v>299</v>
      </c>
      <c r="M89" s="281">
        <v>0.1</v>
      </c>
      <c r="N89" s="281">
        <v>0.05</v>
      </c>
      <c r="O89" s="281">
        <v>0.125</v>
      </c>
      <c r="P89" s="281">
        <v>0</v>
      </c>
      <c r="Q89" s="281">
        <v>3.09273</v>
      </c>
      <c r="R89" s="281">
        <v>0</v>
      </c>
      <c r="S89" s="281">
        <v>0</v>
      </c>
      <c r="T89" s="282">
        <v>0.14000000000000001</v>
      </c>
      <c r="U89" s="281">
        <v>1.0065500000000001</v>
      </c>
      <c r="V89" s="259">
        <v>0</v>
      </c>
      <c r="W89" s="259">
        <v>0</v>
      </c>
      <c r="X89" s="155">
        <v>0</v>
      </c>
      <c r="Y89" s="155">
        <v>0</v>
      </c>
      <c r="Z89" s="155">
        <v>0</v>
      </c>
      <c r="AA89" s="154">
        <v>0</v>
      </c>
      <c r="AB89" s="154">
        <v>0</v>
      </c>
      <c r="AC89" s="155">
        <v>0</v>
      </c>
      <c r="AD89" s="140"/>
      <c r="AE89" s="140"/>
      <c r="AF89" s="140"/>
      <c r="AG89" s="114"/>
      <c r="AH89" s="114"/>
      <c r="AI89" s="114"/>
      <c r="AJ89" s="114"/>
      <c r="AK89" s="125"/>
      <c r="AL89" s="125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</row>
    <row r="90" spans="1:49" ht="23.25">
      <c r="A90" s="126" t="s">
        <v>70</v>
      </c>
      <c r="B90" s="131">
        <v>418</v>
      </c>
      <c r="C90" s="131">
        <v>3215</v>
      </c>
      <c r="D90" s="131">
        <v>102</v>
      </c>
      <c r="E90" s="131" t="s">
        <v>478</v>
      </c>
      <c r="F90" s="132" t="s">
        <v>142</v>
      </c>
      <c r="G90" s="132" t="s">
        <v>480</v>
      </c>
      <c r="H90" s="130">
        <v>1.625</v>
      </c>
      <c r="I90" s="133">
        <v>4</v>
      </c>
      <c r="J90" s="199" t="s">
        <v>82</v>
      </c>
      <c r="K90" s="143">
        <v>42244</v>
      </c>
      <c r="L90" s="207" t="s">
        <v>299</v>
      </c>
      <c r="M90" s="281">
        <v>0.17499999999999999</v>
      </c>
      <c r="N90" s="281">
        <v>0.6</v>
      </c>
      <c r="O90" s="281">
        <v>0.9</v>
      </c>
      <c r="P90" s="281">
        <v>0.1</v>
      </c>
      <c r="Q90" s="281">
        <v>3.6512699999999998</v>
      </c>
      <c r="R90" s="281">
        <v>0</v>
      </c>
      <c r="S90" s="281">
        <v>0</v>
      </c>
      <c r="T90" s="282">
        <v>1.625</v>
      </c>
      <c r="U90" s="281">
        <v>1.00573</v>
      </c>
      <c r="V90" s="259">
        <v>0</v>
      </c>
      <c r="W90" s="259">
        <v>0</v>
      </c>
      <c r="X90" s="155">
        <v>0</v>
      </c>
      <c r="Y90" s="155">
        <v>0</v>
      </c>
      <c r="Z90" s="155">
        <v>0</v>
      </c>
      <c r="AA90" s="154">
        <v>0</v>
      </c>
      <c r="AB90" s="154">
        <v>0</v>
      </c>
      <c r="AC90" s="155">
        <v>0</v>
      </c>
      <c r="AD90" s="140"/>
      <c r="AE90" s="140"/>
      <c r="AF90" s="140"/>
      <c r="AG90" s="114"/>
      <c r="AH90" s="114"/>
      <c r="AI90" s="114"/>
      <c r="AJ90" s="114"/>
      <c r="AK90" s="125"/>
      <c r="AL90" s="125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</row>
    <row r="91" spans="1:49" ht="23.25">
      <c r="A91" s="126" t="s">
        <v>70</v>
      </c>
      <c r="B91" s="131">
        <v>418</v>
      </c>
      <c r="C91" s="131">
        <v>3901</v>
      </c>
      <c r="D91" s="131">
        <v>201</v>
      </c>
      <c r="E91" s="131" t="s">
        <v>76</v>
      </c>
      <c r="F91" s="132" t="s">
        <v>120</v>
      </c>
      <c r="G91" s="132" t="s">
        <v>144</v>
      </c>
      <c r="H91" s="130">
        <v>8.6</v>
      </c>
      <c r="I91" s="133">
        <v>2</v>
      </c>
      <c r="J91" s="199" t="s">
        <v>505</v>
      </c>
      <c r="K91" s="143">
        <v>42245</v>
      </c>
      <c r="L91" s="207" t="s">
        <v>299</v>
      </c>
      <c r="M91" s="281">
        <v>0.27500000000000002</v>
      </c>
      <c r="N91" s="281">
        <v>2.6</v>
      </c>
      <c r="O91" s="281">
        <v>3.7</v>
      </c>
      <c r="P91" s="281">
        <v>2.0499999999999998</v>
      </c>
      <c r="Q91" s="281">
        <v>4.2629900000000003</v>
      </c>
      <c r="R91" s="281">
        <v>0</v>
      </c>
      <c r="S91" s="281">
        <v>0</v>
      </c>
      <c r="T91" s="282">
        <v>8.6</v>
      </c>
      <c r="U91" s="281">
        <v>1.0439499999999999</v>
      </c>
      <c r="V91" s="259">
        <v>30</v>
      </c>
      <c r="W91" s="259">
        <v>0</v>
      </c>
      <c r="X91" s="155">
        <v>2</v>
      </c>
      <c r="Y91" s="155">
        <v>29</v>
      </c>
      <c r="Z91" s="155">
        <v>6</v>
      </c>
      <c r="AA91" s="154">
        <v>11.76</v>
      </c>
      <c r="AB91" s="154">
        <v>3.906976744186047E-2</v>
      </c>
      <c r="AC91" s="155">
        <v>111</v>
      </c>
      <c r="AD91" s="140"/>
      <c r="AE91" s="140"/>
      <c r="AF91" s="140"/>
      <c r="AG91" s="114"/>
      <c r="AH91" s="114"/>
      <c r="AI91" s="114"/>
      <c r="AJ91" s="114"/>
      <c r="AK91" s="125"/>
      <c r="AL91" s="125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</row>
    <row r="92" spans="1:49" ht="23.25">
      <c r="A92" s="126" t="s">
        <v>70</v>
      </c>
      <c r="B92" s="131">
        <v>418</v>
      </c>
      <c r="C92" s="131">
        <v>3901</v>
      </c>
      <c r="D92" s="131">
        <v>202</v>
      </c>
      <c r="E92" s="131" t="s">
        <v>76</v>
      </c>
      <c r="F92" s="132" t="s">
        <v>481</v>
      </c>
      <c r="G92" s="132" t="s">
        <v>482</v>
      </c>
      <c r="H92" s="130">
        <v>10.516</v>
      </c>
      <c r="I92" s="133">
        <v>2</v>
      </c>
      <c r="J92" s="199" t="s">
        <v>505</v>
      </c>
      <c r="K92" s="143">
        <v>42245</v>
      </c>
      <c r="L92" s="207" t="s">
        <v>299</v>
      </c>
      <c r="M92" s="281">
        <v>1.4750000000000001</v>
      </c>
      <c r="N92" s="281">
        <v>2.2749999999999999</v>
      </c>
      <c r="O92" s="281">
        <v>3.9750000000000001</v>
      </c>
      <c r="P92" s="281">
        <v>2.6</v>
      </c>
      <c r="Q92" s="281">
        <v>4.1383999999999999</v>
      </c>
      <c r="R92" s="281">
        <v>0</v>
      </c>
      <c r="S92" s="281">
        <v>0</v>
      </c>
      <c r="T92" s="282">
        <v>10.516</v>
      </c>
      <c r="U92" s="281">
        <v>1.06264</v>
      </c>
      <c r="V92" s="259">
        <v>387</v>
      </c>
      <c r="W92" s="259">
        <v>197</v>
      </c>
      <c r="X92" s="155">
        <v>104</v>
      </c>
      <c r="Y92" s="155">
        <v>32</v>
      </c>
      <c r="Z92" s="155">
        <v>6</v>
      </c>
      <c r="AA92" s="154">
        <v>705.82</v>
      </c>
      <c r="AB92" s="154">
        <v>1.9176764657936207</v>
      </c>
      <c r="AC92" s="155">
        <v>183</v>
      </c>
      <c r="AD92" s="140"/>
      <c r="AE92" s="140"/>
      <c r="AF92" s="140"/>
      <c r="AG92" s="114"/>
      <c r="AH92" s="114"/>
      <c r="AI92" s="114"/>
      <c r="AJ92" s="114"/>
      <c r="AK92" s="125"/>
      <c r="AL92" s="125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</row>
    <row r="93" spans="1:49" ht="23.25">
      <c r="A93" s="126" t="s">
        <v>70</v>
      </c>
      <c r="B93" s="131">
        <v>418</v>
      </c>
      <c r="C93" s="131">
        <v>3902</v>
      </c>
      <c r="D93" s="131">
        <v>201</v>
      </c>
      <c r="E93" s="131" t="s">
        <v>76</v>
      </c>
      <c r="F93" s="132" t="s">
        <v>481</v>
      </c>
      <c r="G93" s="132" t="s">
        <v>120</v>
      </c>
      <c r="H93" s="130">
        <v>8.6059999999999999</v>
      </c>
      <c r="I93" s="133">
        <v>2</v>
      </c>
      <c r="J93" s="199" t="s">
        <v>82</v>
      </c>
      <c r="K93" s="143">
        <v>42245</v>
      </c>
      <c r="L93" s="207" t="s">
        <v>299</v>
      </c>
      <c r="M93" s="281">
        <v>0.32500000000000001</v>
      </c>
      <c r="N93" s="281">
        <v>3.125</v>
      </c>
      <c r="O93" s="281">
        <v>3.3</v>
      </c>
      <c r="P93" s="281">
        <v>1.7250000000000001</v>
      </c>
      <c r="Q93" s="281">
        <v>3.9799699999999998</v>
      </c>
      <c r="R93" s="281">
        <v>0</v>
      </c>
      <c r="S93" s="281">
        <v>0</v>
      </c>
      <c r="T93" s="282">
        <v>8.6059999999999999</v>
      </c>
      <c r="U93" s="281">
        <v>1.03094</v>
      </c>
      <c r="V93" s="259">
        <v>12</v>
      </c>
      <c r="W93" s="259">
        <v>0</v>
      </c>
      <c r="X93" s="155">
        <v>1</v>
      </c>
      <c r="Y93" s="155">
        <v>8</v>
      </c>
      <c r="Z93" s="155">
        <v>0</v>
      </c>
      <c r="AA93" s="154">
        <v>0</v>
      </c>
      <c r="AB93" s="154">
        <v>0</v>
      </c>
      <c r="AC93" s="155">
        <v>0</v>
      </c>
      <c r="AD93" s="140"/>
      <c r="AE93" s="140"/>
      <c r="AF93" s="140"/>
      <c r="AG93" s="114"/>
      <c r="AH93" s="114"/>
      <c r="AI93" s="114"/>
      <c r="AJ93" s="114"/>
      <c r="AK93" s="125"/>
      <c r="AL93" s="125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</row>
    <row r="94" spans="1:49" ht="23.25">
      <c r="A94" s="126" t="s">
        <v>70</v>
      </c>
      <c r="B94" s="131">
        <v>418</v>
      </c>
      <c r="C94" s="131">
        <v>3902</v>
      </c>
      <c r="D94" s="131">
        <v>202</v>
      </c>
      <c r="E94" s="131" t="s">
        <v>76</v>
      </c>
      <c r="F94" s="132" t="s">
        <v>482</v>
      </c>
      <c r="G94" s="132" t="s">
        <v>481</v>
      </c>
      <c r="H94" s="130">
        <v>10.516</v>
      </c>
      <c r="I94" s="133">
        <v>2</v>
      </c>
      <c r="J94" s="199" t="s">
        <v>82</v>
      </c>
      <c r="K94" s="143">
        <v>42245</v>
      </c>
      <c r="L94" s="207" t="s">
        <v>299</v>
      </c>
      <c r="M94" s="281">
        <v>1.3</v>
      </c>
      <c r="N94" s="281">
        <v>2.8250000000000002</v>
      </c>
      <c r="O94" s="281">
        <v>3.5249999999999999</v>
      </c>
      <c r="P94" s="281">
        <v>2.4</v>
      </c>
      <c r="Q94" s="281">
        <v>4.14351</v>
      </c>
      <c r="R94" s="281">
        <v>0</v>
      </c>
      <c r="S94" s="281">
        <v>0</v>
      </c>
      <c r="T94" s="282">
        <v>10.516</v>
      </c>
      <c r="U94" s="281">
        <v>1.01579</v>
      </c>
      <c r="V94" s="259">
        <v>44</v>
      </c>
      <c r="W94" s="259">
        <v>54</v>
      </c>
      <c r="X94" s="155">
        <v>14</v>
      </c>
      <c r="Y94" s="155">
        <v>7</v>
      </c>
      <c r="Z94" s="155">
        <v>0</v>
      </c>
      <c r="AA94" s="154">
        <v>63.52</v>
      </c>
      <c r="AB94" s="154">
        <v>0.17258055751779602</v>
      </c>
      <c r="AC94" s="155">
        <v>0</v>
      </c>
      <c r="AD94" s="140"/>
      <c r="AE94" s="140"/>
      <c r="AF94" s="140"/>
      <c r="AG94" s="114"/>
      <c r="AH94" s="114"/>
      <c r="AI94" s="114"/>
      <c r="AJ94" s="114"/>
      <c r="AK94" s="125"/>
      <c r="AL94" s="125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</row>
    <row r="95" spans="1:49" ht="23.25">
      <c r="A95" s="126" t="s">
        <v>70</v>
      </c>
      <c r="B95" s="131">
        <v>418</v>
      </c>
      <c r="C95" s="131">
        <v>3902</v>
      </c>
      <c r="D95" s="131">
        <v>203</v>
      </c>
      <c r="E95" s="131" t="s">
        <v>76</v>
      </c>
      <c r="F95" s="132" t="s">
        <v>357</v>
      </c>
      <c r="G95" s="132" t="s">
        <v>483</v>
      </c>
      <c r="H95" s="130">
        <v>0.55900000000000005</v>
      </c>
      <c r="I95" s="133">
        <v>2</v>
      </c>
      <c r="J95" s="199" t="s">
        <v>82</v>
      </c>
      <c r="K95" s="143">
        <v>42245</v>
      </c>
      <c r="L95" s="207" t="s">
        <v>299</v>
      </c>
      <c r="M95" s="281">
        <v>0</v>
      </c>
      <c r="N95" s="281">
        <v>2.5000000000000001E-2</v>
      </c>
      <c r="O95" s="281">
        <v>0.22500000000000001</v>
      </c>
      <c r="P95" s="281">
        <v>0.25</v>
      </c>
      <c r="Q95" s="281">
        <v>5.1929999999999996</v>
      </c>
      <c r="R95" s="281">
        <v>0</v>
      </c>
      <c r="S95" s="281">
        <v>0</v>
      </c>
      <c r="T95" s="282">
        <v>0.55900000000000005</v>
      </c>
      <c r="U95" s="281">
        <v>1.0548</v>
      </c>
      <c r="V95" s="259">
        <v>0</v>
      </c>
      <c r="W95" s="259">
        <v>0</v>
      </c>
      <c r="X95" s="155">
        <v>0</v>
      </c>
      <c r="Y95" s="155">
        <v>0</v>
      </c>
      <c r="Z95" s="155">
        <v>0</v>
      </c>
      <c r="AA95" s="154">
        <v>0</v>
      </c>
      <c r="AB95" s="154">
        <v>0</v>
      </c>
      <c r="AC95" s="155">
        <v>0</v>
      </c>
      <c r="AD95" s="140"/>
      <c r="AE95" s="140"/>
      <c r="AF95" s="140"/>
      <c r="AG95" s="114"/>
      <c r="AH95" s="114"/>
      <c r="AI95" s="114"/>
      <c r="AJ95" s="114"/>
      <c r="AK95" s="125"/>
      <c r="AL95" s="125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</row>
    <row r="96" spans="1:49" ht="23.25" hidden="1">
      <c r="A96" s="134" t="s">
        <v>70</v>
      </c>
      <c r="B96" s="135">
        <v>418</v>
      </c>
      <c r="C96" s="135">
        <v>3902</v>
      </c>
      <c r="D96" s="135">
        <v>203</v>
      </c>
      <c r="E96" s="135" t="s">
        <v>76</v>
      </c>
      <c r="F96" s="136">
        <v>60141</v>
      </c>
      <c r="G96" s="136">
        <v>59582</v>
      </c>
      <c r="H96" s="137">
        <v>0.55900000000000005</v>
      </c>
      <c r="I96" s="133">
        <v>2</v>
      </c>
      <c r="J96" s="199" t="s">
        <v>87</v>
      </c>
      <c r="K96" s="143">
        <v>42245</v>
      </c>
      <c r="L96" s="207" t="s">
        <v>299</v>
      </c>
      <c r="M96" s="281">
        <v>0</v>
      </c>
      <c r="N96" s="281">
        <v>2.5000000000000001E-2</v>
      </c>
      <c r="O96" s="281">
        <v>0.22500000000000001</v>
      </c>
      <c r="P96" s="281">
        <v>0.25</v>
      </c>
      <c r="Q96" s="281">
        <v>5.1929999999999996</v>
      </c>
      <c r="R96" s="281">
        <v>0</v>
      </c>
      <c r="S96" s="281">
        <v>0</v>
      </c>
      <c r="T96" s="281">
        <f t="shared" ref="T96" si="17">SUM(M96:O96)</f>
        <v>0.25</v>
      </c>
      <c r="U96" s="281">
        <v>1.0548</v>
      </c>
      <c r="V96" s="259"/>
      <c r="W96" s="259"/>
      <c r="X96" s="156"/>
      <c r="Y96" s="156"/>
      <c r="Z96" s="156"/>
      <c r="AA96" s="165"/>
      <c r="AB96" s="165">
        <v>0</v>
      </c>
      <c r="AC96" s="156">
        <v>0</v>
      </c>
      <c r="AD96" s="140"/>
      <c r="AE96" s="140"/>
      <c r="AF96" s="140"/>
      <c r="AG96" s="114"/>
      <c r="AH96" s="114"/>
      <c r="AI96" s="114"/>
      <c r="AJ96" s="114"/>
      <c r="AK96" s="125"/>
      <c r="AL96" s="125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</row>
    <row r="97" spans="1:49" ht="23.25">
      <c r="A97" s="125"/>
      <c r="B97" s="125"/>
      <c r="C97" s="125"/>
      <c r="D97" s="125"/>
      <c r="E97" s="267"/>
      <c r="F97" s="307" t="s">
        <v>122</v>
      </c>
      <c r="G97" s="308"/>
      <c r="H97" s="205">
        <v>260.87799999999999</v>
      </c>
      <c r="I97" s="206"/>
      <c r="J97" s="206"/>
      <c r="K97" s="206"/>
      <c r="L97" s="206"/>
      <c r="M97" s="266">
        <f t="shared" ref="M97:P97" si="18">SUM(M25:M96)</f>
        <v>59.286538461538456</v>
      </c>
      <c r="N97" s="266">
        <f t="shared" si="18"/>
        <v>71.482051282051302</v>
      </c>
      <c r="O97" s="266">
        <f t="shared" si="18"/>
        <v>85.890705128205141</v>
      </c>
      <c r="P97" s="266">
        <f t="shared" si="18"/>
        <v>43.465705128205123</v>
      </c>
      <c r="Q97" s="266" t="s">
        <v>123</v>
      </c>
      <c r="R97" s="265">
        <f t="shared" ref="R97:S97" si="19">SUM(R25:R96)</f>
        <v>0</v>
      </c>
      <c r="S97" s="265">
        <f t="shared" si="19"/>
        <v>0</v>
      </c>
      <c r="T97" s="265">
        <f>SUM(T25:T96)</f>
        <v>261.12799999999999</v>
      </c>
      <c r="U97" s="266" t="s">
        <v>123</v>
      </c>
      <c r="V97" s="204">
        <v>1696</v>
      </c>
      <c r="W97" s="204">
        <v>626</v>
      </c>
      <c r="X97" s="204">
        <v>346</v>
      </c>
      <c r="Y97" s="204">
        <v>232</v>
      </c>
      <c r="Z97" s="204">
        <v>18</v>
      </c>
      <c r="AA97" s="266">
        <v>2025.1400000000003</v>
      </c>
      <c r="AB97" s="266" t="s">
        <v>123</v>
      </c>
      <c r="AC97" s="204">
        <v>1537</v>
      </c>
      <c r="AD97" s="203"/>
      <c r="AE97" s="129"/>
      <c r="AF97" s="129"/>
      <c r="AG97" s="114"/>
      <c r="AH97" s="114"/>
      <c r="AI97" s="114"/>
      <c r="AJ97" s="114"/>
      <c r="AK97" s="125"/>
      <c r="AL97" s="125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</row>
    <row r="98" spans="1:49" ht="23.25">
      <c r="A98" s="125"/>
      <c r="B98" s="125"/>
      <c r="C98" s="125"/>
      <c r="D98" s="125"/>
      <c r="E98" s="267"/>
      <c r="F98" s="307" t="s">
        <v>124</v>
      </c>
      <c r="G98" s="308"/>
      <c r="H98" s="202"/>
      <c r="I98" s="206"/>
      <c r="J98" s="206"/>
      <c r="K98" s="206"/>
      <c r="L98" s="206"/>
      <c r="M98" s="266" t="s">
        <v>123</v>
      </c>
      <c r="N98" s="266" t="s">
        <v>123</v>
      </c>
      <c r="O98" s="266" t="s">
        <v>123</v>
      </c>
      <c r="P98" s="266" t="s">
        <v>123</v>
      </c>
      <c r="Q98" s="266">
        <v>3.6825150461878819</v>
      </c>
      <c r="R98" s="266" t="s">
        <v>123</v>
      </c>
      <c r="S98" s="266" t="s">
        <v>123</v>
      </c>
      <c r="T98" s="266" t="s">
        <v>123</v>
      </c>
      <c r="U98" s="266">
        <v>1.1123755093415242</v>
      </c>
      <c r="V98" s="205" t="s">
        <v>123</v>
      </c>
      <c r="W98" s="205" t="s">
        <v>123</v>
      </c>
      <c r="X98" s="271" t="s">
        <v>123</v>
      </c>
      <c r="Y98" s="271" t="s">
        <v>123</v>
      </c>
      <c r="Z98" s="271" t="s">
        <v>123</v>
      </c>
      <c r="AA98" s="272" t="s">
        <v>123</v>
      </c>
      <c r="AB98" s="272">
        <v>0.22696251566913739</v>
      </c>
      <c r="AC98" s="273" t="s">
        <v>123</v>
      </c>
      <c r="AD98" s="203"/>
      <c r="AE98" s="129"/>
      <c r="AF98" s="129"/>
      <c r="AG98" s="114"/>
      <c r="AH98" s="114"/>
      <c r="AI98" s="114"/>
      <c r="AJ98" s="114"/>
      <c r="AK98" s="125"/>
      <c r="AL98" s="125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</row>
    <row r="99" spans="1:49">
      <c r="J99" s="141"/>
      <c r="K99" s="141"/>
      <c r="L99" s="141"/>
      <c r="M99" s="166"/>
      <c r="N99" s="166"/>
      <c r="O99" s="166"/>
      <c r="P99" s="166"/>
      <c r="Q99" s="166"/>
      <c r="R99" s="166"/>
      <c r="S99" s="141"/>
      <c r="T99" s="141"/>
      <c r="U99" s="141"/>
      <c r="V99" s="141"/>
      <c r="W99" s="141"/>
    </row>
    <row r="100" spans="1:49"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</row>
    <row r="101" spans="1:49"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</row>
    <row r="102" spans="1:49"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</row>
    <row r="103" spans="1:49"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</row>
    <row r="104" spans="1:49"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</row>
    <row r="105" spans="1:49"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</row>
    <row r="106" spans="1:49"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</row>
    <row r="107" spans="1:49"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</row>
    <row r="108" spans="1:49"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</row>
  </sheetData>
  <mergeCells count="56">
    <mergeCell ref="Z23:Z24"/>
    <mergeCell ref="AA23:AA24"/>
    <mergeCell ref="AB23:AB24"/>
    <mergeCell ref="I23:I24"/>
    <mergeCell ref="J23:J24"/>
    <mergeCell ref="K23:K24"/>
    <mergeCell ref="L23:L24"/>
    <mergeCell ref="V23:V24"/>
    <mergeCell ref="U23:U24"/>
    <mergeCell ref="M23:P23"/>
    <mergeCell ref="Q23:Q24"/>
    <mergeCell ref="R23:T23"/>
    <mergeCell ref="F23:F24"/>
    <mergeCell ref="A23:A24"/>
    <mergeCell ref="B23:B24"/>
    <mergeCell ref="C23:C24"/>
    <mergeCell ref="D23:D24"/>
    <mergeCell ref="E23:E24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A1:E1"/>
    <mergeCell ref="A2:A3"/>
    <mergeCell ref="B2:B3"/>
    <mergeCell ref="C2:C3"/>
    <mergeCell ref="D2:D3"/>
    <mergeCell ref="E2:E3"/>
    <mergeCell ref="AG2:AG3"/>
    <mergeCell ref="A22:E22"/>
    <mergeCell ref="F97:G97"/>
    <mergeCell ref="F98:G98"/>
    <mergeCell ref="Y23:Y24"/>
    <mergeCell ref="F15:G15"/>
    <mergeCell ref="F16:G16"/>
    <mergeCell ref="F2:F3"/>
    <mergeCell ref="Q2:Q3"/>
    <mergeCell ref="R2:U2"/>
    <mergeCell ref="V2:V3"/>
    <mergeCell ref="W2:Y2"/>
    <mergeCell ref="W23:W24"/>
    <mergeCell ref="X23:X24"/>
    <mergeCell ref="G23:G24"/>
    <mergeCell ref="H23:H24"/>
  </mergeCells>
  <printOptions horizontalCentered="1"/>
  <pageMargins left="0.63988095238095233" right="0.25" top="0.75" bottom="0.75" header="0.3" footer="0.3"/>
  <pageSetup paperSize="8" scale="37" fitToHeight="0" orientation="landscape" r:id="rId1"/>
  <colBreaks count="1" manualBreakCount="1">
    <brk id="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8"/>
  <sheetViews>
    <sheetView tabSelected="1" view="pageLayout" zoomScale="55" zoomScaleNormal="80" zoomScaleSheetLayoutView="50" zoomScalePageLayoutView="55" workbookViewId="0">
      <selection activeCell="O77" sqref="O77"/>
    </sheetView>
  </sheetViews>
  <sheetFormatPr defaultRowHeight="14.25"/>
  <cols>
    <col min="1" max="1" width="28.375" customWidth="1"/>
    <col min="2" max="4" width="9.125" bestFit="1" customWidth="1"/>
    <col min="5" max="5" width="37.25" customWidth="1"/>
    <col min="6" max="7" width="9.125" bestFit="1" customWidth="1"/>
    <col min="8" max="8" width="10.125" customWidth="1"/>
    <col min="9" max="9" width="10.75" customWidth="1"/>
    <col min="10" max="10" width="9.125" customWidth="1"/>
    <col min="11" max="11" width="10.75" customWidth="1"/>
    <col min="12" max="13" width="9.125" customWidth="1"/>
    <col min="14" max="14" width="13.125" customWidth="1"/>
    <col min="15" max="15" width="12" customWidth="1"/>
    <col min="16" max="16" width="9.125" customWidth="1"/>
    <col min="17" max="17" width="14.125" customWidth="1"/>
    <col min="18" max="18" width="10.875" customWidth="1"/>
    <col min="19" max="19" width="16.625" customWidth="1"/>
    <col min="20" max="20" width="13" customWidth="1"/>
    <col min="21" max="21" width="11.75" customWidth="1"/>
    <col min="22" max="22" width="12.375" customWidth="1"/>
    <col min="23" max="23" width="13.375" customWidth="1"/>
    <col min="24" max="24" width="16.125" customWidth="1"/>
    <col min="25" max="25" width="10.75" customWidth="1"/>
    <col min="26" max="26" width="11.125" customWidth="1"/>
    <col min="27" max="27" width="10.25" customWidth="1"/>
    <col min="28" max="28" width="10.375" customWidth="1"/>
    <col min="29" max="29" width="21.125" customWidth="1"/>
    <col min="30" max="30" width="12" customWidth="1"/>
    <col min="31" max="31" width="9.125" customWidth="1"/>
    <col min="32" max="32" width="14.25" style="1" customWidth="1"/>
    <col min="33" max="33" width="11" customWidth="1"/>
    <col min="34" max="34" width="11.75" style="125" customWidth="1"/>
    <col min="35" max="35" width="9" style="125" customWidth="1"/>
    <col min="36" max="37" width="9.125" bestFit="1" customWidth="1"/>
    <col min="38" max="38" width="9.625" bestFit="1" customWidth="1"/>
  </cols>
  <sheetData>
    <row r="1" spans="1:49" s="16" customFormat="1" ht="23.25">
      <c r="A1" s="314" t="s">
        <v>503</v>
      </c>
      <c r="B1" s="314"/>
      <c r="C1" s="314"/>
      <c r="D1" s="314"/>
      <c r="E1" s="314"/>
      <c r="AH1" s="144"/>
      <c r="AI1" s="144"/>
    </row>
    <row r="2" spans="1:49" s="16" customFormat="1" ht="23.25" customHeight="1">
      <c r="A2" s="299" t="s">
        <v>292</v>
      </c>
      <c r="B2" s="299" t="s">
        <v>0</v>
      </c>
      <c r="C2" s="305" t="s">
        <v>1</v>
      </c>
      <c r="D2" s="306" t="s">
        <v>2</v>
      </c>
      <c r="E2" s="299" t="s">
        <v>3</v>
      </c>
      <c r="F2" s="299" t="s">
        <v>512</v>
      </c>
      <c r="G2" s="299" t="s">
        <v>513</v>
      </c>
      <c r="H2" s="309" t="s">
        <v>514</v>
      </c>
      <c r="I2" s="299" t="s">
        <v>4</v>
      </c>
      <c r="J2" s="299" t="s">
        <v>5</v>
      </c>
      <c r="K2" s="313" t="s">
        <v>6</v>
      </c>
      <c r="L2" s="299" t="s">
        <v>7</v>
      </c>
      <c r="M2" s="300" t="s">
        <v>515</v>
      </c>
      <c r="N2" s="300"/>
      <c r="O2" s="300"/>
      <c r="P2" s="300"/>
      <c r="Q2" s="301" t="s">
        <v>516</v>
      </c>
      <c r="R2" s="300" t="s">
        <v>517</v>
      </c>
      <c r="S2" s="300"/>
      <c r="T2" s="300"/>
      <c r="U2" s="300"/>
      <c r="V2" s="301" t="s">
        <v>518</v>
      </c>
      <c r="W2" s="302" t="s">
        <v>519</v>
      </c>
      <c r="X2" s="303"/>
      <c r="Y2" s="304"/>
      <c r="Z2" s="301" t="s">
        <v>520</v>
      </c>
      <c r="AA2" s="312" t="s">
        <v>521</v>
      </c>
      <c r="AB2" s="312" t="s">
        <v>522</v>
      </c>
      <c r="AC2" s="295" t="s">
        <v>523</v>
      </c>
      <c r="AD2" s="297" t="s">
        <v>524</v>
      </c>
      <c r="AE2" s="310" t="s">
        <v>525</v>
      </c>
      <c r="AF2" s="297" t="s">
        <v>526</v>
      </c>
      <c r="AG2" s="295" t="s">
        <v>527</v>
      </c>
      <c r="AH2" s="297" t="s">
        <v>528</v>
      </c>
      <c r="AI2" s="297" t="s">
        <v>529</v>
      </c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49" s="16" customFormat="1" ht="51.75" customHeight="1">
      <c r="A3" s="299"/>
      <c r="B3" s="299"/>
      <c r="C3" s="305"/>
      <c r="D3" s="306"/>
      <c r="E3" s="299"/>
      <c r="F3" s="299"/>
      <c r="G3" s="299"/>
      <c r="H3" s="309"/>
      <c r="I3" s="299"/>
      <c r="J3" s="299"/>
      <c r="K3" s="313"/>
      <c r="L3" s="299"/>
      <c r="M3" s="256" t="s">
        <v>530</v>
      </c>
      <c r="N3" s="257" t="s">
        <v>531</v>
      </c>
      <c r="O3" s="257" t="s">
        <v>532</v>
      </c>
      <c r="P3" s="256" t="s">
        <v>533</v>
      </c>
      <c r="Q3" s="301"/>
      <c r="R3" s="256" t="s">
        <v>534</v>
      </c>
      <c r="S3" s="257" t="s">
        <v>535</v>
      </c>
      <c r="T3" s="257" t="s">
        <v>536</v>
      </c>
      <c r="U3" s="256" t="s">
        <v>537</v>
      </c>
      <c r="V3" s="301"/>
      <c r="W3" s="256" t="s">
        <v>538</v>
      </c>
      <c r="X3" s="257" t="s">
        <v>539</v>
      </c>
      <c r="Y3" s="256" t="s">
        <v>540</v>
      </c>
      <c r="Z3" s="301"/>
      <c r="AA3" s="312"/>
      <c r="AB3" s="312"/>
      <c r="AC3" s="296"/>
      <c r="AD3" s="298"/>
      <c r="AE3" s="311"/>
      <c r="AF3" s="298"/>
      <c r="AG3" s="296"/>
      <c r="AH3" s="298"/>
      <c r="AI3" s="298"/>
      <c r="AJ3" s="50"/>
      <c r="AK3" s="50"/>
      <c r="AL3" s="50"/>
      <c r="AM3" s="50" t="s">
        <v>133</v>
      </c>
      <c r="AN3" s="50" t="s">
        <v>134</v>
      </c>
      <c r="AO3" s="50"/>
      <c r="AP3" s="50"/>
      <c r="AQ3" s="50"/>
      <c r="AR3" s="50"/>
      <c r="AS3" s="50"/>
      <c r="AT3" s="50"/>
      <c r="AU3" s="50"/>
      <c r="AV3" s="50"/>
      <c r="AW3" s="50"/>
    </row>
    <row r="4" spans="1:49" s="6" customFormat="1" ht="23.25">
      <c r="A4" s="13" t="s">
        <v>77</v>
      </c>
      <c r="B4" s="13">
        <v>419</v>
      </c>
      <c r="C4" s="19">
        <v>9</v>
      </c>
      <c r="D4" s="13">
        <v>101</v>
      </c>
      <c r="E4" s="13" t="s">
        <v>78</v>
      </c>
      <c r="F4" s="14">
        <v>0</v>
      </c>
      <c r="G4" s="14">
        <v>19972</v>
      </c>
      <c r="H4" s="51">
        <v>19.972000000000001</v>
      </c>
      <c r="I4" s="13">
        <v>8</v>
      </c>
      <c r="J4" s="13" t="s">
        <v>505</v>
      </c>
      <c r="K4" s="15">
        <v>42243</v>
      </c>
      <c r="L4" s="12" t="s">
        <v>131</v>
      </c>
      <c r="M4" s="47">
        <v>5.0999999999999996</v>
      </c>
      <c r="N4" s="47">
        <v>10.45</v>
      </c>
      <c r="O4" s="47">
        <v>2.0499999999999998</v>
      </c>
      <c r="P4" s="47">
        <v>2.25</v>
      </c>
      <c r="Q4" s="47">
        <v>3.3761399999999999</v>
      </c>
      <c r="R4" s="158">
        <v>19.5</v>
      </c>
      <c r="S4" s="158">
        <v>0.3</v>
      </c>
      <c r="T4" s="158">
        <v>0.05</v>
      </c>
      <c r="U4" s="158">
        <v>0</v>
      </c>
      <c r="V4" s="158">
        <v>4.3579499999999998</v>
      </c>
      <c r="W4" s="158">
        <v>0</v>
      </c>
      <c r="X4" s="158">
        <v>0</v>
      </c>
      <c r="Y4" s="158">
        <f>SUM(M4:P4)</f>
        <v>19.849999999999998</v>
      </c>
      <c r="Z4" s="158">
        <v>1.2367600000000001</v>
      </c>
      <c r="AA4" s="159">
        <v>0</v>
      </c>
      <c r="AB4" s="158">
        <v>54.9</v>
      </c>
      <c r="AC4" s="158">
        <f t="shared" ref="AC4:AC14" si="0">(AA4+AB4*0.5)/(3.5*H4*1000)*100</f>
        <v>3.9269262682040569E-2</v>
      </c>
      <c r="AD4" s="158">
        <v>0</v>
      </c>
      <c r="AE4" s="158">
        <f t="shared" ref="AE4:AE14" si="1">AD4/(3.5*H4*1000)*100</f>
        <v>0</v>
      </c>
      <c r="AF4" s="158">
        <v>116.25</v>
      </c>
      <c r="AG4" s="158">
        <f t="shared" ref="AG4:AG14" si="2">AF4/(3.5*H4*1000)*100</f>
        <v>0.16630425452776743</v>
      </c>
      <c r="AH4" s="158">
        <v>0</v>
      </c>
      <c r="AI4" s="158">
        <f t="shared" ref="AI4:AI14" si="3">AH4/(3.5*H4*1000)*100</f>
        <v>0</v>
      </c>
      <c r="AJ4" s="3"/>
      <c r="AK4" s="41">
        <f>AB4*0.5</f>
        <v>27.45</v>
      </c>
      <c r="AL4" s="41">
        <f t="shared" ref="AL4:AL14" si="4">(AA4+AD4+AF4+AH4+AK4)*H4</f>
        <v>2869.9764</v>
      </c>
      <c r="AM4" s="41">
        <f t="shared" ref="AM4:AM14" si="5">(AA4+AD4+AF4+AH4)*H4</f>
        <v>2321.7450000000003</v>
      </c>
      <c r="AN4" s="3">
        <f t="shared" ref="AN4:AN14" si="6">SUM(M4:P4)</f>
        <v>19.849999999999998</v>
      </c>
      <c r="AO4" s="3">
        <f t="shared" ref="AO4:AO14" si="7">SUM(R4:U4)</f>
        <v>19.850000000000001</v>
      </c>
      <c r="AQ4" s="5"/>
      <c r="AR4" s="5"/>
      <c r="AS4" s="5"/>
      <c r="AT4" s="5"/>
    </row>
    <row r="5" spans="1:49" s="6" customFormat="1" ht="23.25">
      <c r="A5" s="13" t="s">
        <v>77</v>
      </c>
      <c r="B5" s="13">
        <v>419</v>
      </c>
      <c r="C5" s="19">
        <v>9</v>
      </c>
      <c r="D5" s="13">
        <v>101</v>
      </c>
      <c r="E5" s="13" t="s">
        <v>78</v>
      </c>
      <c r="F5" s="14" t="s">
        <v>119</v>
      </c>
      <c r="G5" s="14" t="s">
        <v>83</v>
      </c>
      <c r="H5" s="51">
        <v>19.972000000000001</v>
      </c>
      <c r="I5" s="13">
        <v>8</v>
      </c>
      <c r="J5" s="13" t="s">
        <v>82</v>
      </c>
      <c r="K5" s="15">
        <v>42243</v>
      </c>
      <c r="L5" s="12" t="s">
        <v>131</v>
      </c>
      <c r="M5" s="47">
        <v>5.125</v>
      </c>
      <c r="N5" s="47">
        <v>11.3</v>
      </c>
      <c r="O5" s="47">
        <v>1.95</v>
      </c>
      <c r="P5" s="47">
        <v>1.675</v>
      </c>
      <c r="Q5" s="47">
        <v>3.1623100000000002</v>
      </c>
      <c r="R5" s="158">
        <v>19.225000000000001</v>
      </c>
      <c r="S5" s="158">
        <v>0.7</v>
      </c>
      <c r="T5" s="158">
        <v>0.1</v>
      </c>
      <c r="U5" s="158">
        <v>2.5000000000000001E-2</v>
      </c>
      <c r="V5" s="158">
        <v>5.2274900000000004</v>
      </c>
      <c r="W5" s="158">
        <v>0</v>
      </c>
      <c r="X5" s="158">
        <v>0</v>
      </c>
      <c r="Y5" s="158">
        <f t="shared" ref="Y5:Y14" si="8">SUM(M5:P5)</f>
        <v>20.05</v>
      </c>
      <c r="Z5" s="158">
        <v>1.2269099999999999</v>
      </c>
      <c r="AA5" s="159">
        <v>2</v>
      </c>
      <c r="AB5" s="158">
        <v>16.27</v>
      </c>
      <c r="AC5" s="158">
        <f t="shared" si="0"/>
        <v>1.4498869846356328E-2</v>
      </c>
      <c r="AD5" s="158">
        <v>0</v>
      </c>
      <c r="AE5" s="158">
        <f t="shared" si="1"/>
        <v>0</v>
      </c>
      <c r="AF5" s="158">
        <v>18.23</v>
      </c>
      <c r="AG5" s="158">
        <f t="shared" si="2"/>
        <v>2.6079368258418931E-2</v>
      </c>
      <c r="AH5" s="158">
        <v>0</v>
      </c>
      <c r="AI5" s="158">
        <f t="shared" si="3"/>
        <v>0</v>
      </c>
      <c r="AJ5" s="3"/>
      <c r="AK5" s="41">
        <f t="shared" ref="AK5:AK14" si="9">AB5*0.5</f>
        <v>8.1349999999999998</v>
      </c>
      <c r="AL5" s="41">
        <f t="shared" si="4"/>
        <v>566.50578000000007</v>
      </c>
      <c r="AM5" s="41">
        <f t="shared" si="5"/>
        <v>404.03356000000002</v>
      </c>
      <c r="AN5" s="41">
        <f t="shared" si="6"/>
        <v>20.05</v>
      </c>
      <c r="AO5" s="41">
        <f t="shared" si="7"/>
        <v>20.05</v>
      </c>
      <c r="AQ5" s="5"/>
      <c r="AR5" s="5"/>
      <c r="AS5" s="5"/>
      <c r="AT5" s="5"/>
    </row>
    <row r="6" spans="1:49" s="6" customFormat="1" ht="23.25">
      <c r="A6" s="13" t="s">
        <v>77</v>
      </c>
      <c r="B6" s="13">
        <v>419</v>
      </c>
      <c r="C6" s="19">
        <v>9</v>
      </c>
      <c r="D6" s="13">
        <v>102</v>
      </c>
      <c r="E6" s="13" t="s">
        <v>79</v>
      </c>
      <c r="F6" s="14" t="s">
        <v>119</v>
      </c>
      <c r="G6" s="14" t="s">
        <v>120</v>
      </c>
      <c r="H6" s="51">
        <v>11.9</v>
      </c>
      <c r="I6" s="13">
        <v>8</v>
      </c>
      <c r="J6" s="13" t="s">
        <v>505</v>
      </c>
      <c r="K6" s="15">
        <v>42243</v>
      </c>
      <c r="L6" s="12" t="s">
        <v>131</v>
      </c>
      <c r="M6" s="47">
        <v>7.05</v>
      </c>
      <c r="N6" s="47">
        <v>3.1749999999999998</v>
      </c>
      <c r="O6" s="47">
        <v>1.65</v>
      </c>
      <c r="P6" s="47">
        <v>0.9</v>
      </c>
      <c r="Q6" s="47">
        <v>2.8390200000000001</v>
      </c>
      <c r="R6" s="158">
        <v>12.525</v>
      </c>
      <c r="S6" s="158">
        <v>0.25</v>
      </c>
      <c r="T6" s="158">
        <v>0</v>
      </c>
      <c r="U6" s="158">
        <v>0</v>
      </c>
      <c r="V6" s="158">
        <v>4.56677</v>
      </c>
      <c r="W6" s="158">
        <v>0</v>
      </c>
      <c r="X6" s="158">
        <v>0</v>
      </c>
      <c r="Y6" s="158">
        <f t="shared" si="8"/>
        <v>12.775</v>
      </c>
      <c r="Z6" s="158">
        <v>1.3842699999999999</v>
      </c>
      <c r="AA6" s="159">
        <v>5</v>
      </c>
      <c r="AB6" s="158">
        <v>118.34</v>
      </c>
      <c r="AC6" s="158">
        <f t="shared" si="0"/>
        <v>0.15406962785114045</v>
      </c>
      <c r="AD6" s="158">
        <v>0</v>
      </c>
      <c r="AE6" s="158">
        <f t="shared" si="1"/>
        <v>0</v>
      </c>
      <c r="AF6" s="158">
        <v>315.82</v>
      </c>
      <c r="AG6" s="158">
        <f t="shared" si="2"/>
        <v>0.7582713085234094</v>
      </c>
      <c r="AH6" s="158">
        <v>0</v>
      </c>
      <c r="AI6" s="158">
        <f t="shared" si="3"/>
        <v>0</v>
      </c>
      <c r="AJ6" s="3"/>
      <c r="AK6" s="41">
        <f t="shared" si="9"/>
        <v>59.17</v>
      </c>
      <c r="AL6" s="41">
        <f t="shared" si="4"/>
        <v>4521.8810000000003</v>
      </c>
      <c r="AM6" s="41">
        <f t="shared" si="5"/>
        <v>3817.7579999999998</v>
      </c>
      <c r="AN6" s="41">
        <f t="shared" si="6"/>
        <v>12.775</v>
      </c>
      <c r="AO6" s="41">
        <f t="shared" si="7"/>
        <v>12.775</v>
      </c>
      <c r="AQ6" s="5"/>
      <c r="AR6" s="5"/>
      <c r="AS6" s="5"/>
      <c r="AT6" s="5"/>
    </row>
    <row r="7" spans="1:49" s="6" customFormat="1" ht="23.25">
      <c r="A7" s="13" t="s">
        <v>77</v>
      </c>
      <c r="B7" s="13">
        <v>419</v>
      </c>
      <c r="C7" s="19">
        <v>9</v>
      </c>
      <c r="D7" s="13">
        <v>102</v>
      </c>
      <c r="E7" s="13" t="s">
        <v>79</v>
      </c>
      <c r="F7" s="14" t="s">
        <v>120</v>
      </c>
      <c r="G7" s="14" t="s">
        <v>119</v>
      </c>
      <c r="H7" s="51">
        <v>11.9</v>
      </c>
      <c r="I7" s="13">
        <v>8</v>
      </c>
      <c r="J7" s="13" t="s">
        <v>82</v>
      </c>
      <c r="K7" s="15">
        <v>42243</v>
      </c>
      <c r="L7" s="12" t="s">
        <v>131</v>
      </c>
      <c r="M7" s="147">
        <v>2.5499999999999998</v>
      </c>
      <c r="N7" s="147">
        <v>6.9249999999999998</v>
      </c>
      <c r="O7" s="47">
        <v>1.575</v>
      </c>
      <c r="P7" s="47">
        <v>0.875</v>
      </c>
      <c r="Q7" s="47">
        <v>2.73346</v>
      </c>
      <c r="R7" s="158">
        <v>11.475</v>
      </c>
      <c r="S7" s="158">
        <v>0.4</v>
      </c>
      <c r="T7" s="158">
        <v>2.5000000000000001E-2</v>
      </c>
      <c r="U7" s="158">
        <v>2.5000000000000001E-2</v>
      </c>
      <c r="V7" s="158">
        <v>4.2353100000000001</v>
      </c>
      <c r="W7" s="158">
        <v>0</v>
      </c>
      <c r="X7" s="158">
        <v>0</v>
      </c>
      <c r="Y7" s="158">
        <f t="shared" si="8"/>
        <v>11.924999999999999</v>
      </c>
      <c r="Z7" s="158">
        <v>1.40448</v>
      </c>
      <c r="AA7" s="159">
        <v>0</v>
      </c>
      <c r="AB7" s="158">
        <v>116.02</v>
      </c>
      <c r="AC7" s="158">
        <f t="shared" si="0"/>
        <v>0.13927971188475388</v>
      </c>
      <c r="AD7" s="158">
        <v>0</v>
      </c>
      <c r="AE7" s="158">
        <f t="shared" si="1"/>
        <v>0</v>
      </c>
      <c r="AF7" s="158">
        <v>358.76</v>
      </c>
      <c r="AG7" s="158">
        <f t="shared" si="2"/>
        <v>0.86136854741896762</v>
      </c>
      <c r="AH7" s="158">
        <v>0</v>
      </c>
      <c r="AI7" s="158">
        <f t="shared" si="3"/>
        <v>0</v>
      </c>
      <c r="AJ7" s="3"/>
      <c r="AK7" s="41">
        <f t="shared" si="9"/>
        <v>58.01</v>
      </c>
      <c r="AL7" s="41">
        <f t="shared" si="4"/>
        <v>4959.5630000000001</v>
      </c>
      <c r="AM7" s="41">
        <f t="shared" si="5"/>
        <v>4269.2439999999997</v>
      </c>
      <c r="AN7" s="41">
        <f t="shared" si="6"/>
        <v>11.924999999999999</v>
      </c>
      <c r="AO7" s="41">
        <f t="shared" si="7"/>
        <v>11.925000000000001</v>
      </c>
      <c r="AQ7" s="5"/>
      <c r="AR7" s="5"/>
      <c r="AS7" s="5"/>
      <c r="AT7" s="5"/>
    </row>
    <row r="8" spans="1:49" s="141" customFormat="1" ht="23.25">
      <c r="A8" s="142" t="s">
        <v>77</v>
      </c>
      <c r="B8" s="142">
        <v>419</v>
      </c>
      <c r="C8" s="19">
        <v>338</v>
      </c>
      <c r="D8" s="142">
        <v>101</v>
      </c>
      <c r="E8" s="142" t="s">
        <v>80</v>
      </c>
      <c r="F8" s="14">
        <v>0</v>
      </c>
      <c r="G8" s="14">
        <v>15111</v>
      </c>
      <c r="H8" s="51">
        <v>15.111000000000001</v>
      </c>
      <c r="I8" s="142">
        <v>10</v>
      </c>
      <c r="J8" s="142" t="s">
        <v>82</v>
      </c>
      <c r="K8" s="143">
        <v>42243</v>
      </c>
      <c r="L8" s="46" t="s">
        <v>131</v>
      </c>
      <c r="M8" s="147">
        <v>3.875</v>
      </c>
      <c r="N8" s="147">
        <v>8</v>
      </c>
      <c r="O8" s="147">
        <v>2.35</v>
      </c>
      <c r="P8" s="147">
        <v>0.875</v>
      </c>
      <c r="Q8" s="147">
        <v>2.79819</v>
      </c>
      <c r="R8" s="158">
        <v>13.2</v>
      </c>
      <c r="S8" s="158">
        <v>1.3</v>
      </c>
      <c r="T8" s="158">
        <v>0.45</v>
      </c>
      <c r="U8" s="158">
        <v>0.15</v>
      </c>
      <c r="V8" s="158">
        <v>6.81067</v>
      </c>
      <c r="W8" s="158">
        <v>0</v>
      </c>
      <c r="X8" s="158">
        <v>0</v>
      </c>
      <c r="Y8" s="158">
        <f t="shared" si="8"/>
        <v>15.1</v>
      </c>
      <c r="Z8" s="158">
        <v>1.1736</v>
      </c>
      <c r="AA8" s="159">
        <v>95</v>
      </c>
      <c r="AB8" s="158">
        <v>27.78</v>
      </c>
      <c r="AC8" s="158">
        <f t="shared" si="0"/>
        <v>0.20588596764892181</v>
      </c>
      <c r="AD8" s="158">
        <v>0</v>
      </c>
      <c r="AE8" s="158">
        <f t="shared" si="1"/>
        <v>0</v>
      </c>
      <c r="AF8" s="158">
        <v>0</v>
      </c>
      <c r="AG8" s="158">
        <f t="shared" si="2"/>
        <v>0</v>
      </c>
      <c r="AH8" s="158">
        <v>0</v>
      </c>
      <c r="AI8" s="158">
        <f t="shared" si="3"/>
        <v>0</v>
      </c>
      <c r="AJ8" s="41"/>
      <c r="AK8" s="41">
        <f t="shared" si="9"/>
        <v>13.89</v>
      </c>
      <c r="AL8" s="41">
        <f t="shared" si="4"/>
        <v>1645.43679</v>
      </c>
      <c r="AM8" s="41">
        <f t="shared" si="5"/>
        <v>1435.5450000000001</v>
      </c>
      <c r="AN8" s="41">
        <f t="shared" si="6"/>
        <v>15.1</v>
      </c>
      <c r="AO8" s="41">
        <f t="shared" si="7"/>
        <v>15.1</v>
      </c>
      <c r="AQ8" s="43"/>
      <c r="AR8" s="43"/>
      <c r="AS8" s="43"/>
      <c r="AT8" s="43"/>
    </row>
    <row r="9" spans="1:49" s="141" customFormat="1" ht="23.25">
      <c r="A9" s="142" t="s">
        <v>77</v>
      </c>
      <c r="B9" s="142">
        <v>419</v>
      </c>
      <c r="C9" s="19">
        <v>338</v>
      </c>
      <c r="D9" s="142">
        <v>101</v>
      </c>
      <c r="E9" s="142" t="s">
        <v>80</v>
      </c>
      <c r="F9" s="14">
        <v>0</v>
      </c>
      <c r="G9" s="14">
        <v>15111</v>
      </c>
      <c r="H9" s="51">
        <v>15.111000000000001</v>
      </c>
      <c r="I9" s="142">
        <v>10</v>
      </c>
      <c r="J9" s="142" t="s">
        <v>505</v>
      </c>
      <c r="K9" s="143">
        <v>42243</v>
      </c>
      <c r="L9" s="46" t="s">
        <v>131</v>
      </c>
      <c r="M9" s="147">
        <v>4.5250000000000004</v>
      </c>
      <c r="N9" s="147">
        <v>6.6</v>
      </c>
      <c r="O9" s="147">
        <v>3.1</v>
      </c>
      <c r="P9" s="147">
        <v>0.875</v>
      </c>
      <c r="Q9" s="147">
        <v>3.02</v>
      </c>
      <c r="R9" s="158">
        <v>14.574999999999999</v>
      </c>
      <c r="S9" s="158">
        <v>0.47499999999999998</v>
      </c>
      <c r="T9" s="158">
        <v>0.05</v>
      </c>
      <c r="U9" s="158">
        <v>0</v>
      </c>
      <c r="V9" s="158">
        <v>4.7880000000000003</v>
      </c>
      <c r="W9" s="158">
        <v>0</v>
      </c>
      <c r="X9" s="158">
        <v>0</v>
      </c>
      <c r="Y9" s="158">
        <f t="shared" si="8"/>
        <v>15.1</v>
      </c>
      <c r="Z9" s="158">
        <v>1.1890000000000001</v>
      </c>
      <c r="AA9" s="159">
        <v>0</v>
      </c>
      <c r="AB9" s="158">
        <v>13.7</v>
      </c>
      <c r="AC9" s="158">
        <f t="shared" si="0"/>
        <v>1.2951775905915274E-2</v>
      </c>
      <c r="AD9" s="158">
        <v>0</v>
      </c>
      <c r="AE9" s="158">
        <f t="shared" si="1"/>
        <v>0</v>
      </c>
      <c r="AF9" s="158">
        <v>3.41</v>
      </c>
      <c r="AG9" s="158">
        <f t="shared" si="2"/>
        <v>6.4475263998789905E-3</v>
      </c>
      <c r="AH9" s="158">
        <v>0</v>
      </c>
      <c r="AI9" s="158">
        <f t="shared" si="3"/>
        <v>0</v>
      </c>
      <c r="AJ9" s="41"/>
      <c r="AK9" s="41">
        <f t="shared" si="9"/>
        <v>6.85</v>
      </c>
      <c r="AL9" s="41">
        <f t="shared" si="4"/>
        <v>155.03886</v>
      </c>
      <c r="AM9" s="41">
        <f t="shared" si="5"/>
        <v>51.528510000000004</v>
      </c>
      <c r="AN9" s="41">
        <f t="shared" si="6"/>
        <v>15.1</v>
      </c>
      <c r="AO9" s="41">
        <f t="shared" si="7"/>
        <v>15.1</v>
      </c>
      <c r="AQ9" s="43"/>
      <c r="AR9" s="43"/>
      <c r="AS9" s="43"/>
      <c r="AT9" s="43"/>
    </row>
    <row r="10" spans="1:49" s="141" customFormat="1" ht="23.25">
      <c r="A10" s="142" t="s">
        <v>77</v>
      </c>
      <c r="B10" s="142">
        <v>419</v>
      </c>
      <c r="C10" s="19">
        <v>338</v>
      </c>
      <c r="D10" s="142">
        <v>102</v>
      </c>
      <c r="E10" s="142" t="s">
        <v>81</v>
      </c>
      <c r="F10" s="14" t="s">
        <v>83</v>
      </c>
      <c r="G10" s="14" t="s">
        <v>121</v>
      </c>
      <c r="H10" s="51">
        <v>8.9440000000000008</v>
      </c>
      <c r="I10" s="142">
        <v>4</v>
      </c>
      <c r="J10" s="142" t="s">
        <v>505</v>
      </c>
      <c r="K10" s="143">
        <v>42243</v>
      </c>
      <c r="L10" s="46" t="s">
        <v>131</v>
      </c>
      <c r="M10" s="147">
        <v>4.55</v>
      </c>
      <c r="N10" s="147">
        <v>3.9</v>
      </c>
      <c r="O10" s="147">
        <v>0.47499999999999998</v>
      </c>
      <c r="P10" s="147">
        <v>2.5000000000000001E-2</v>
      </c>
      <c r="Q10" s="147">
        <v>2.5631300000000001</v>
      </c>
      <c r="R10" s="158">
        <v>8.9499999999999993</v>
      </c>
      <c r="S10" s="158">
        <v>0</v>
      </c>
      <c r="T10" s="158">
        <v>0</v>
      </c>
      <c r="U10" s="158">
        <v>0</v>
      </c>
      <c r="V10" s="158">
        <v>4.5901300000000003</v>
      </c>
      <c r="W10" s="158">
        <v>0</v>
      </c>
      <c r="X10" s="158">
        <v>0</v>
      </c>
      <c r="Y10" s="158">
        <f t="shared" si="8"/>
        <v>8.9499999999999993</v>
      </c>
      <c r="Z10" s="158">
        <v>1.37039</v>
      </c>
      <c r="AA10" s="159">
        <v>0</v>
      </c>
      <c r="AB10" s="158">
        <v>6.75</v>
      </c>
      <c r="AC10" s="158">
        <f t="shared" si="0"/>
        <v>1.0781369792997699E-2</v>
      </c>
      <c r="AD10" s="158">
        <v>0</v>
      </c>
      <c r="AE10" s="158">
        <f t="shared" si="1"/>
        <v>0</v>
      </c>
      <c r="AF10" s="158">
        <v>0</v>
      </c>
      <c r="AG10" s="158">
        <f t="shared" si="2"/>
        <v>0</v>
      </c>
      <c r="AH10" s="158">
        <v>0</v>
      </c>
      <c r="AI10" s="158">
        <f t="shared" si="3"/>
        <v>0</v>
      </c>
      <c r="AJ10" s="41"/>
      <c r="AK10" s="41">
        <f t="shared" si="9"/>
        <v>3.375</v>
      </c>
      <c r="AL10" s="41">
        <f t="shared" si="4"/>
        <v>30.186000000000003</v>
      </c>
      <c r="AM10" s="41">
        <f t="shared" si="5"/>
        <v>0</v>
      </c>
      <c r="AN10" s="41">
        <f t="shared" si="6"/>
        <v>8.9499999999999993</v>
      </c>
      <c r="AO10" s="41">
        <f t="shared" si="7"/>
        <v>8.9499999999999993</v>
      </c>
      <c r="AQ10" s="43"/>
      <c r="AR10" s="43"/>
      <c r="AS10" s="43"/>
      <c r="AT10" s="43"/>
    </row>
    <row r="11" spans="1:49" s="141" customFormat="1" ht="23.25">
      <c r="A11" s="142" t="s">
        <v>77</v>
      </c>
      <c r="B11" s="142">
        <v>419</v>
      </c>
      <c r="C11" s="19">
        <v>338</v>
      </c>
      <c r="D11" s="142">
        <v>102</v>
      </c>
      <c r="E11" s="142" t="s">
        <v>81</v>
      </c>
      <c r="F11" s="14" t="s">
        <v>121</v>
      </c>
      <c r="G11" s="14" t="s">
        <v>83</v>
      </c>
      <c r="H11" s="51">
        <v>8.9440000000000008</v>
      </c>
      <c r="I11" s="142">
        <v>4</v>
      </c>
      <c r="J11" s="142" t="s">
        <v>82</v>
      </c>
      <c r="K11" s="143">
        <v>42243</v>
      </c>
      <c r="L11" s="46" t="s">
        <v>131</v>
      </c>
      <c r="M11" s="147">
        <v>5.0750000000000002</v>
      </c>
      <c r="N11" s="147">
        <v>3.3250000000000002</v>
      </c>
      <c r="O11" s="147">
        <v>0.5</v>
      </c>
      <c r="P11" s="147">
        <v>2.5000000000000001E-2</v>
      </c>
      <c r="Q11" s="147">
        <v>2.5019</v>
      </c>
      <c r="R11" s="158">
        <v>8.9250000000000007</v>
      </c>
      <c r="S11" s="158">
        <v>0</v>
      </c>
      <c r="T11" s="158">
        <v>0</v>
      </c>
      <c r="U11" s="158">
        <v>0</v>
      </c>
      <c r="V11" s="158">
        <v>4.2478499999999997</v>
      </c>
      <c r="W11" s="158">
        <v>0</v>
      </c>
      <c r="X11" s="158">
        <v>0</v>
      </c>
      <c r="Y11" s="158">
        <f t="shared" si="8"/>
        <v>8.9250000000000007</v>
      </c>
      <c r="Z11" s="158">
        <v>1.3442099999999999</v>
      </c>
      <c r="AA11" s="159">
        <v>0</v>
      </c>
      <c r="AB11" s="158">
        <v>3.36</v>
      </c>
      <c r="AC11" s="158">
        <f t="shared" si="0"/>
        <v>5.3667262969588538E-3</v>
      </c>
      <c r="AD11" s="158">
        <v>0</v>
      </c>
      <c r="AE11" s="158">
        <f t="shared" si="1"/>
        <v>0</v>
      </c>
      <c r="AF11" s="158">
        <v>0</v>
      </c>
      <c r="AG11" s="158">
        <f t="shared" si="2"/>
        <v>0</v>
      </c>
      <c r="AH11" s="158">
        <v>0</v>
      </c>
      <c r="AI11" s="158">
        <f t="shared" si="3"/>
        <v>0</v>
      </c>
      <c r="AJ11" s="41"/>
      <c r="AK11" s="41">
        <f t="shared" si="9"/>
        <v>1.68</v>
      </c>
      <c r="AL11" s="41">
        <f t="shared" si="4"/>
        <v>15.025920000000001</v>
      </c>
      <c r="AM11" s="41">
        <f t="shared" si="5"/>
        <v>0</v>
      </c>
      <c r="AN11" s="41">
        <f t="shared" si="6"/>
        <v>8.9250000000000007</v>
      </c>
      <c r="AO11" s="41">
        <f t="shared" si="7"/>
        <v>8.9250000000000007</v>
      </c>
      <c r="AQ11" s="43"/>
      <c r="AR11" s="43"/>
      <c r="AS11" s="43"/>
      <c r="AT11" s="43"/>
    </row>
    <row r="12" spans="1:49" s="141" customFormat="1" ht="23.25">
      <c r="A12" s="142" t="s">
        <v>77</v>
      </c>
      <c r="B12" s="142">
        <v>419</v>
      </c>
      <c r="C12" s="19">
        <v>3900</v>
      </c>
      <c r="D12" s="142">
        <v>101</v>
      </c>
      <c r="E12" s="142" t="s">
        <v>78</v>
      </c>
      <c r="F12" s="14" t="s">
        <v>83</v>
      </c>
      <c r="G12" s="14">
        <v>12577</v>
      </c>
      <c r="H12" s="51">
        <v>12.577</v>
      </c>
      <c r="I12" s="142">
        <v>2</v>
      </c>
      <c r="J12" s="142" t="s">
        <v>506</v>
      </c>
      <c r="K12" s="143">
        <v>42243</v>
      </c>
      <c r="L12" s="46" t="s">
        <v>131</v>
      </c>
      <c r="M12" s="147">
        <v>4.8250000000000002</v>
      </c>
      <c r="N12" s="147">
        <v>2.95</v>
      </c>
      <c r="O12" s="147">
        <v>1.925</v>
      </c>
      <c r="P12" s="147">
        <v>1.85</v>
      </c>
      <c r="Q12" s="147">
        <v>3.4769999999999999</v>
      </c>
      <c r="R12" s="158">
        <v>10.225</v>
      </c>
      <c r="S12" s="158">
        <v>0.82499999999999996</v>
      </c>
      <c r="T12" s="158">
        <v>0.27500000000000002</v>
      </c>
      <c r="U12" s="158">
        <v>0.22500000000000001</v>
      </c>
      <c r="V12" s="158">
        <v>6.4809999999999999</v>
      </c>
      <c r="W12" s="158">
        <v>0</v>
      </c>
      <c r="X12" s="158">
        <v>0</v>
      </c>
      <c r="Y12" s="158">
        <f t="shared" si="8"/>
        <v>11.55</v>
      </c>
      <c r="Z12" s="158">
        <v>1.1890000000000001</v>
      </c>
      <c r="AA12" s="159">
        <v>19</v>
      </c>
      <c r="AB12" s="158">
        <v>1.67</v>
      </c>
      <c r="AC12" s="158">
        <f t="shared" si="0"/>
        <v>4.5059575869784985E-2</v>
      </c>
      <c r="AD12" s="158">
        <v>0</v>
      </c>
      <c r="AE12" s="158">
        <f t="shared" si="1"/>
        <v>0</v>
      </c>
      <c r="AF12" s="158">
        <v>83.78</v>
      </c>
      <c r="AG12" s="158">
        <f t="shared" si="2"/>
        <v>0.19032474244368974</v>
      </c>
      <c r="AH12" s="158">
        <v>0</v>
      </c>
      <c r="AI12" s="158">
        <f t="shared" si="3"/>
        <v>0</v>
      </c>
      <c r="AJ12" s="41"/>
      <c r="AK12" s="41">
        <f t="shared" si="9"/>
        <v>0.83499999999999996</v>
      </c>
      <c r="AL12" s="41">
        <f t="shared" si="4"/>
        <v>1303.165855</v>
      </c>
      <c r="AM12" s="41">
        <f t="shared" si="5"/>
        <v>1292.6640600000001</v>
      </c>
      <c r="AN12" s="41">
        <f t="shared" si="6"/>
        <v>11.55</v>
      </c>
      <c r="AO12" s="41">
        <f t="shared" si="7"/>
        <v>11.549999999999999</v>
      </c>
      <c r="AQ12" s="43"/>
      <c r="AR12" s="43"/>
      <c r="AS12" s="43"/>
      <c r="AT12" s="43"/>
    </row>
    <row r="13" spans="1:49" s="181" customFormat="1" ht="23.25" hidden="1">
      <c r="A13" s="168" t="s">
        <v>77</v>
      </c>
      <c r="B13" s="168">
        <v>419</v>
      </c>
      <c r="C13" s="169">
        <v>3902</v>
      </c>
      <c r="D13" s="168">
        <v>101</v>
      </c>
      <c r="E13" s="168" t="s">
        <v>78</v>
      </c>
      <c r="F13" s="170" t="s">
        <v>119</v>
      </c>
      <c r="G13" s="170" t="s">
        <v>83</v>
      </c>
      <c r="H13" s="171">
        <v>0</v>
      </c>
      <c r="I13" s="168">
        <v>2</v>
      </c>
      <c r="J13" s="168" t="s">
        <v>87</v>
      </c>
      <c r="K13" s="143">
        <v>42246</v>
      </c>
      <c r="L13" s="46" t="s">
        <v>131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58">
        <v>0</v>
      </c>
      <c r="X13" s="158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0</v>
      </c>
      <c r="AF13" s="182">
        <v>0</v>
      </c>
      <c r="AG13" s="182">
        <v>0</v>
      </c>
      <c r="AH13" s="182">
        <v>0</v>
      </c>
      <c r="AI13" s="182">
        <v>0</v>
      </c>
      <c r="AJ13" s="183"/>
      <c r="AK13" s="183">
        <f t="shared" si="9"/>
        <v>0</v>
      </c>
      <c r="AL13" s="183">
        <f t="shared" si="4"/>
        <v>0</v>
      </c>
      <c r="AM13" s="183">
        <f t="shared" si="5"/>
        <v>0</v>
      </c>
      <c r="AN13" s="183">
        <f t="shared" si="6"/>
        <v>0</v>
      </c>
      <c r="AO13" s="183">
        <f t="shared" si="7"/>
        <v>0</v>
      </c>
      <c r="AQ13" s="184"/>
      <c r="AR13" s="184"/>
      <c r="AS13" s="184"/>
      <c r="AT13" s="184"/>
    </row>
    <row r="14" spans="1:49" s="141" customFormat="1" ht="23.25">
      <c r="A14" s="142" t="s">
        <v>77</v>
      </c>
      <c r="B14" s="142">
        <v>419</v>
      </c>
      <c r="C14" s="19">
        <v>3902</v>
      </c>
      <c r="D14" s="142">
        <v>102</v>
      </c>
      <c r="E14" s="142" t="s">
        <v>79</v>
      </c>
      <c r="F14" s="14" t="s">
        <v>120</v>
      </c>
      <c r="G14" s="14" t="s">
        <v>119</v>
      </c>
      <c r="H14" s="51">
        <v>11.9</v>
      </c>
      <c r="I14" s="142">
        <v>2</v>
      </c>
      <c r="J14" s="142" t="s">
        <v>87</v>
      </c>
      <c r="K14" s="143">
        <v>42246</v>
      </c>
      <c r="L14" s="46" t="s">
        <v>131</v>
      </c>
      <c r="M14" s="282">
        <v>2.6336065573770497</v>
      </c>
      <c r="N14" s="282">
        <v>5.8036885245901644</v>
      </c>
      <c r="O14" s="282">
        <v>1.6581967213114754</v>
      </c>
      <c r="P14" s="282">
        <v>1.8045081967213117</v>
      </c>
      <c r="Q14" s="147">
        <v>3.2719999999999998</v>
      </c>
      <c r="R14" s="281">
        <v>11.802459016393442</v>
      </c>
      <c r="S14" s="281">
        <v>4.8770491803278693E-2</v>
      </c>
      <c r="T14" s="281">
        <v>4.8770491803278693E-2</v>
      </c>
      <c r="U14" s="281">
        <v>0</v>
      </c>
      <c r="V14" s="158">
        <v>3.665</v>
      </c>
      <c r="W14" s="158">
        <v>0</v>
      </c>
      <c r="X14" s="158">
        <v>0</v>
      </c>
      <c r="Y14" s="158">
        <f t="shared" si="8"/>
        <v>11.9</v>
      </c>
      <c r="Z14" s="158">
        <v>1.1739999999999999</v>
      </c>
      <c r="AA14" s="159">
        <v>0</v>
      </c>
      <c r="AB14" s="158">
        <v>18.13</v>
      </c>
      <c r="AC14" s="158">
        <f t="shared" si="0"/>
        <v>2.1764705882352939E-2</v>
      </c>
      <c r="AD14" s="158">
        <v>0</v>
      </c>
      <c r="AE14" s="158">
        <f t="shared" si="1"/>
        <v>0</v>
      </c>
      <c r="AF14" s="158">
        <v>0</v>
      </c>
      <c r="AG14" s="158">
        <f t="shared" si="2"/>
        <v>0</v>
      </c>
      <c r="AH14" s="158">
        <v>0</v>
      </c>
      <c r="AI14" s="158">
        <f t="shared" si="3"/>
        <v>0</v>
      </c>
      <c r="AJ14" s="41"/>
      <c r="AK14" s="41">
        <f t="shared" si="9"/>
        <v>9.0649999999999995</v>
      </c>
      <c r="AL14" s="41">
        <f t="shared" si="4"/>
        <v>107.87349999999999</v>
      </c>
      <c r="AM14" s="41">
        <f t="shared" si="5"/>
        <v>0</v>
      </c>
      <c r="AN14" s="41">
        <f t="shared" si="6"/>
        <v>11.9</v>
      </c>
      <c r="AO14" s="41">
        <f t="shared" si="7"/>
        <v>11.899999999999999</v>
      </c>
      <c r="AQ14" s="43"/>
      <c r="AR14" s="43"/>
      <c r="AS14" s="43"/>
      <c r="AT14" s="43"/>
    </row>
    <row r="15" spans="1:49" s="141" customFormat="1" ht="23.25">
      <c r="A15" s="50"/>
      <c r="B15" s="50"/>
      <c r="C15" s="50"/>
      <c r="D15" s="50"/>
      <c r="E15" s="213"/>
      <c r="F15" s="294" t="s">
        <v>122</v>
      </c>
      <c r="G15" s="294"/>
      <c r="H15" s="263">
        <f>SUM(H4:H14)</f>
        <v>136.33100000000002</v>
      </c>
      <c r="I15" s="264"/>
      <c r="J15" s="264"/>
      <c r="K15" s="284"/>
      <c r="L15" s="284"/>
      <c r="M15" s="265">
        <f t="shared" ref="M15:P15" si="10">SUM(M4:M14)</f>
        <v>45.308606557377054</v>
      </c>
      <c r="N15" s="265">
        <f t="shared" si="10"/>
        <v>62.428688524590171</v>
      </c>
      <c r="O15" s="265">
        <f t="shared" si="10"/>
        <v>17.233196721311476</v>
      </c>
      <c r="P15" s="265">
        <f t="shared" si="10"/>
        <v>11.154508196721313</v>
      </c>
      <c r="Q15" s="263" t="s">
        <v>123</v>
      </c>
      <c r="R15" s="265">
        <f t="shared" ref="R15:U15" si="11">SUM(R4:R14)</f>
        <v>130.40245901639344</v>
      </c>
      <c r="S15" s="265">
        <f t="shared" si="11"/>
        <v>4.2987704918032783</v>
      </c>
      <c r="T15" s="265">
        <f t="shared" si="11"/>
        <v>0.9987704918032787</v>
      </c>
      <c r="U15" s="265">
        <f t="shared" si="11"/>
        <v>0.42500000000000004</v>
      </c>
      <c r="V15" s="265" t="s">
        <v>123</v>
      </c>
      <c r="W15" s="265">
        <f t="shared" ref="W15:X15" si="12">SUM(W4:W14)</f>
        <v>0</v>
      </c>
      <c r="X15" s="265">
        <f t="shared" si="12"/>
        <v>0</v>
      </c>
      <c r="Y15" s="265">
        <v>136.33099999999999</v>
      </c>
      <c r="Z15" s="265" t="s">
        <v>123</v>
      </c>
      <c r="AA15" s="265">
        <f t="shared" ref="AA15:AB15" si="13">SUM(AA4:AA14)</f>
        <v>121</v>
      </c>
      <c r="AB15" s="265">
        <f t="shared" si="13"/>
        <v>376.91999999999996</v>
      </c>
      <c r="AC15" s="265" t="s">
        <v>123</v>
      </c>
      <c r="AD15" s="265">
        <f>SUM(AD4:AD14)</f>
        <v>0</v>
      </c>
      <c r="AE15" s="265" t="s">
        <v>123</v>
      </c>
      <c r="AF15" s="265">
        <f>SUM(AF4:AF14)</f>
        <v>896.24999999999989</v>
      </c>
      <c r="AG15" s="265" t="s">
        <v>123</v>
      </c>
      <c r="AH15" s="265">
        <f>SUM(AH4:AH14)</f>
        <v>0</v>
      </c>
      <c r="AI15" s="265" t="s">
        <v>123</v>
      </c>
      <c r="AJ15" s="193">
        <f>(AA15+(AB15*0.5)+AD15+AF15+AH15)/H15</f>
        <v>8.8439899949387861</v>
      </c>
      <c r="AL15" s="41">
        <f>SUM(AL4:AL14)/H15</f>
        <v>118.64251787927908</v>
      </c>
      <c r="AM15" s="41">
        <f>SUM(AM4:AM14)/H15</f>
        <v>99.702328377258283</v>
      </c>
      <c r="AN15" s="33">
        <f>SUM(AN4:AN14)</f>
        <v>136.12499999999997</v>
      </c>
      <c r="AO15" s="33">
        <f>SUM(AO4:AO14)</f>
        <v>136.125</v>
      </c>
    </row>
    <row r="16" spans="1:49" s="141" customFormat="1" ht="23.25">
      <c r="A16" s="50"/>
      <c r="B16" s="50"/>
      <c r="C16" s="50"/>
      <c r="D16" s="50"/>
      <c r="E16" s="213"/>
      <c r="F16" s="294" t="s">
        <v>124</v>
      </c>
      <c r="G16" s="294"/>
      <c r="H16" s="264"/>
      <c r="I16" s="264"/>
      <c r="J16" s="264"/>
      <c r="K16" s="284"/>
      <c r="L16" s="284"/>
      <c r="M16" s="263" t="s">
        <v>123</v>
      </c>
      <c r="N16" s="263" t="s">
        <v>123</v>
      </c>
      <c r="O16" s="263" t="s">
        <v>123</v>
      </c>
      <c r="P16" s="263" t="s">
        <v>123</v>
      </c>
      <c r="Q16" s="207">
        <v>3.02</v>
      </c>
      <c r="R16" s="265" t="s">
        <v>123</v>
      </c>
      <c r="S16" s="265" t="s">
        <v>123</v>
      </c>
      <c r="T16" s="265" t="s">
        <v>123</v>
      </c>
      <c r="U16" s="265" t="s">
        <v>123</v>
      </c>
      <c r="V16" s="289">
        <v>4.9400000000000004</v>
      </c>
      <c r="W16" s="265" t="s">
        <v>123</v>
      </c>
      <c r="X16" s="265" t="s">
        <v>123</v>
      </c>
      <c r="Y16" s="265" t="s">
        <v>123</v>
      </c>
      <c r="Z16" s="265">
        <f>SUMPRODUCT(Z4:Z14,H4:H14)/H15</f>
        <v>1.2564701076057534</v>
      </c>
      <c r="AA16" s="265" t="s">
        <v>123</v>
      </c>
      <c r="AB16" s="265" t="s">
        <v>123</v>
      </c>
      <c r="AC16" s="265">
        <f>SUMPRODUCT(AC4:AC14,H4:H14)/H15</f>
        <v>6.4854760001131689E-2</v>
      </c>
      <c r="AD16" s="265" t="s">
        <v>123</v>
      </c>
      <c r="AE16" s="265">
        <f>SUMPRODUCT(AE4:AE14,H4:H14)/H15</f>
        <v>0</v>
      </c>
      <c r="AF16" s="265" t="s">
        <v>123</v>
      </c>
      <c r="AG16" s="265">
        <f>SUMPRODUCT(AG4:AG14,H4:H14)/H15</f>
        <v>0.18783066842569082</v>
      </c>
      <c r="AH16" s="265" t="s">
        <v>123</v>
      </c>
      <c r="AI16" s="265">
        <f>SUMPRODUCT(AO4:AO14,H4:H14)/H15</f>
        <v>14.625531610565458</v>
      </c>
      <c r="AN16" s="141">
        <f>((AN15-H15)/H15)*100</f>
        <v>-0.15110283061082636</v>
      </c>
      <c r="AO16" s="141">
        <f>((AO15-H15)/H15)*100</f>
        <v>-0.15110283061080551</v>
      </c>
    </row>
    <row r="17" spans="1:49" s="141" customFormat="1"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</row>
    <row r="18" spans="1:49" ht="23.25">
      <c r="K18" s="141"/>
      <c r="L18" s="290"/>
      <c r="M18" s="145"/>
      <c r="N18" s="145"/>
      <c r="O18" s="290"/>
      <c r="P18" s="141"/>
      <c r="Q18" s="141"/>
      <c r="R18" s="141"/>
      <c r="S18" s="141"/>
      <c r="T18" s="141"/>
      <c r="U18" s="141"/>
      <c r="V18" s="141"/>
      <c r="W18" s="141"/>
      <c r="X18" s="141"/>
    </row>
    <row r="19" spans="1:49">
      <c r="L19" s="157"/>
      <c r="M19" s="157"/>
      <c r="N19" s="157"/>
      <c r="O19" s="157"/>
    </row>
    <row r="22" spans="1:49" ht="23.25">
      <c r="A22" s="314" t="s">
        <v>504</v>
      </c>
      <c r="B22" s="314"/>
      <c r="C22" s="314"/>
      <c r="D22" s="314"/>
      <c r="E22" s="31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25"/>
      <c r="AE22" s="125"/>
      <c r="AF22" s="125"/>
      <c r="AG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</row>
    <row r="23" spans="1:49" ht="69.75" customHeight="1">
      <c r="A23" s="299" t="s">
        <v>292</v>
      </c>
      <c r="B23" s="299" t="s">
        <v>0</v>
      </c>
      <c r="C23" s="305" t="s">
        <v>1</v>
      </c>
      <c r="D23" s="306" t="s">
        <v>2</v>
      </c>
      <c r="E23" s="299" t="s">
        <v>3</v>
      </c>
      <c r="F23" s="299" t="s">
        <v>512</v>
      </c>
      <c r="G23" s="299" t="s">
        <v>513</v>
      </c>
      <c r="H23" s="309" t="s">
        <v>514</v>
      </c>
      <c r="I23" s="299" t="s">
        <v>4</v>
      </c>
      <c r="J23" s="299" t="s">
        <v>5</v>
      </c>
      <c r="K23" s="313" t="s">
        <v>6</v>
      </c>
      <c r="L23" s="299" t="s">
        <v>7</v>
      </c>
      <c r="M23" s="300" t="s">
        <v>515</v>
      </c>
      <c r="N23" s="300"/>
      <c r="O23" s="300"/>
      <c r="P23" s="300"/>
      <c r="Q23" s="301" t="s">
        <v>516</v>
      </c>
      <c r="R23" s="302" t="s">
        <v>519</v>
      </c>
      <c r="S23" s="303"/>
      <c r="T23" s="304"/>
      <c r="U23" s="301" t="s">
        <v>520</v>
      </c>
      <c r="V23" s="297" t="s">
        <v>293</v>
      </c>
      <c r="W23" s="297" t="s">
        <v>541</v>
      </c>
      <c r="X23" s="297" t="s">
        <v>542</v>
      </c>
      <c r="Y23" s="297" t="s">
        <v>294</v>
      </c>
      <c r="Z23" s="297" t="s">
        <v>295</v>
      </c>
      <c r="AA23" s="297" t="s">
        <v>543</v>
      </c>
      <c r="AB23" s="297" t="s">
        <v>527</v>
      </c>
      <c r="AC23" s="258" t="s">
        <v>319</v>
      </c>
      <c r="AD23" s="150"/>
      <c r="AE23" s="150"/>
      <c r="AF23" s="150"/>
      <c r="AG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</row>
    <row r="24" spans="1:49" ht="23.25">
      <c r="A24" s="299"/>
      <c r="B24" s="299"/>
      <c r="C24" s="305"/>
      <c r="D24" s="306"/>
      <c r="E24" s="299"/>
      <c r="F24" s="299"/>
      <c r="G24" s="299"/>
      <c r="H24" s="309"/>
      <c r="I24" s="299"/>
      <c r="J24" s="299"/>
      <c r="K24" s="313"/>
      <c r="L24" s="299"/>
      <c r="M24" s="256" t="s">
        <v>530</v>
      </c>
      <c r="N24" s="257" t="s">
        <v>531</v>
      </c>
      <c r="O24" s="257" t="s">
        <v>532</v>
      </c>
      <c r="P24" s="256" t="s">
        <v>533</v>
      </c>
      <c r="Q24" s="301"/>
      <c r="R24" s="256" t="s">
        <v>538</v>
      </c>
      <c r="S24" s="257" t="s">
        <v>539</v>
      </c>
      <c r="T24" s="256" t="s">
        <v>540</v>
      </c>
      <c r="U24" s="301"/>
      <c r="V24" s="298"/>
      <c r="W24" s="298"/>
      <c r="X24" s="298"/>
      <c r="Y24" s="298"/>
      <c r="Z24" s="298"/>
      <c r="AA24" s="298"/>
      <c r="AB24" s="298"/>
      <c r="AC24" s="260" t="s">
        <v>544</v>
      </c>
      <c r="AD24" s="151"/>
      <c r="AE24" s="151"/>
      <c r="AF24" s="151"/>
      <c r="AG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1:49" s="141" customFormat="1" ht="23.25">
      <c r="A25" s="142" t="s">
        <v>77</v>
      </c>
      <c r="B25" s="195">
        <v>419</v>
      </c>
      <c r="C25" s="195">
        <v>3901</v>
      </c>
      <c r="D25" s="195">
        <v>102</v>
      </c>
      <c r="E25" s="195" t="s">
        <v>79</v>
      </c>
      <c r="F25" s="148" t="s">
        <v>484</v>
      </c>
      <c r="G25" s="148" t="s">
        <v>120</v>
      </c>
      <c r="H25" s="146">
        <v>9.8439999999999994</v>
      </c>
      <c r="I25" s="149">
        <v>8</v>
      </c>
      <c r="J25" s="195" t="s">
        <v>506</v>
      </c>
      <c r="K25" s="143">
        <v>42243</v>
      </c>
      <c r="L25" s="142" t="s">
        <v>299</v>
      </c>
      <c r="M25" s="154">
        <v>0.77500000000000002</v>
      </c>
      <c r="N25" s="154">
        <v>4.9000000000000004</v>
      </c>
      <c r="O25" s="154">
        <v>2.2250000000000001</v>
      </c>
      <c r="P25" s="154">
        <v>1.9</v>
      </c>
      <c r="Q25" s="154">
        <v>3.94875</v>
      </c>
      <c r="R25" s="154">
        <v>0</v>
      </c>
      <c r="S25" s="154">
        <v>0</v>
      </c>
      <c r="T25" s="154">
        <f>SUM(M25:P25)</f>
        <v>9.8000000000000007</v>
      </c>
      <c r="U25" s="154">
        <v>1.24892</v>
      </c>
      <c r="V25" s="155">
        <v>0</v>
      </c>
      <c r="W25" s="155">
        <v>0</v>
      </c>
      <c r="X25" s="155">
        <v>0</v>
      </c>
      <c r="Y25" s="155">
        <v>0</v>
      </c>
      <c r="Z25" s="155">
        <v>0</v>
      </c>
      <c r="AA25" s="154">
        <v>0</v>
      </c>
      <c r="AB25" s="154">
        <v>0</v>
      </c>
      <c r="AC25" s="155">
        <v>0</v>
      </c>
      <c r="AD25" s="152"/>
      <c r="AE25" s="152"/>
      <c r="AF25" s="152"/>
    </row>
    <row r="26" spans="1:49" s="141" customFormat="1" ht="23.25">
      <c r="A26" s="142" t="s">
        <v>77</v>
      </c>
      <c r="B26" s="195">
        <v>419</v>
      </c>
      <c r="C26" s="195">
        <v>3902</v>
      </c>
      <c r="D26" s="195">
        <v>102</v>
      </c>
      <c r="E26" s="195" t="s">
        <v>79</v>
      </c>
      <c r="F26" s="148" t="s">
        <v>485</v>
      </c>
      <c r="G26" s="148" t="s">
        <v>484</v>
      </c>
      <c r="H26" s="146">
        <v>6.0190000000000001</v>
      </c>
      <c r="I26" s="149">
        <v>8</v>
      </c>
      <c r="J26" s="195" t="s">
        <v>87</v>
      </c>
      <c r="K26" s="143">
        <v>42246</v>
      </c>
      <c r="L26" s="142" t="s">
        <v>299</v>
      </c>
      <c r="M26" s="154">
        <v>0.35</v>
      </c>
      <c r="N26" s="154">
        <v>0.57499999999999996</v>
      </c>
      <c r="O26" s="154">
        <v>2.8</v>
      </c>
      <c r="P26" s="154">
        <v>2.2999999999999998</v>
      </c>
      <c r="Q26" s="154">
        <v>4.8748500000000003</v>
      </c>
      <c r="R26" s="154">
        <v>0</v>
      </c>
      <c r="S26" s="154">
        <v>0</v>
      </c>
      <c r="T26" s="154">
        <f>SUM(M26:P26)</f>
        <v>6.0249999999999995</v>
      </c>
      <c r="U26" s="154">
        <v>1.10778</v>
      </c>
      <c r="V26" s="155">
        <v>97</v>
      </c>
      <c r="W26" s="155">
        <v>22</v>
      </c>
      <c r="X26" s="155">
        <v>3</v>
      </c>
      <c r="Y26" s="155">
        <v>5</v>
      </c>
      <c r="Z26" s="155">
        <v>0</v>
      </c>
      <c r="AA26" s="154">
        <v>10.66</v>
      </c>
      <c r="AB26" s="154">
        <v>5.0601666152422092E-2</v>
      </c>
      <c r="AC26" s="155">
        <v>4</v>
      </c>
      <c r="AD26" s="152"/>
      <c r="AE26" s="152"/>
      <c r="AF26" s="152"/>
    </row>
    <row r="27" spans="1:49" ht="23.25">
      <c r="A27" s="141"/>
      <c r="B27" s="141"/>
      <c r="C27" s="141"/>
      <c r="D27" s="141"/>
      <c r="E27" s="262"/>
      <c r="F27" s="307" t="s">
        <v>122</v>
      </c>
      <c r="G27" s="308"/>
      <c r="H27" s="205">
        <v>15.863</v>
      </c>
      <c r="I27" s="206"/>
      <c r="J27" s="206"/>
      <c r="K27" s="206"/>
      <c r="L27" s="206"/>
      <c r="M27" s="266">
        <v>1.1279999999999999</v>
      </c>
      <c r="N27" s="266">
        <v>5.4880000000000004</v>
      </c>
      <c r="O27" s="266">
        <v>5.0369999999999999</v>
      </c>
      <c r="P27" s="266">
        <v>4.21</v>
      </c>
      <c r="Q27" s="266" t="s">
        <v>123</v>
      </c>
      <c r="R27" s="266">
        <f t="shared" ref="R27:S27" si="14">SUM(R25:R26)</f>
        <v>0</v>
      </c>
      <c r="S27" s="266">
        <f t="shared" si="14"/>
        <v>0</v>
      </c>
      <c r="T27" s="266">
        <f>SUM(T25:T26)</f>
        <v>15.824999999999999</v>
      </c>
      <c r="U27" s="266" t="s">
        <v>123</v>
      </c>
      <c r="V27" s="204">
        <v>97</v>
      </c>
      <c r="W27" s="204">
        <v>22</v>
      </c>
      <c r="X27" s="204">
        <v>3</v>
      </c>
      <c r="Y27" s="204">
        <v>5</v>
      </c>
      <c r="Z27" s="204">
        <v>0</v>
      </c>
      <c r="AA27" s="266">
        <v>10.66</v>
      </c>
      <c r="AB27" s="266" t="s">
        <v>123</v>
      </c>
      <c r="AC27" s="204">
        <v>4</v>
      </c>
      <c r="AD27" s="203"/>
      <c r="AE27" s="145"/>
      <c r="AF27" s="145"/>
      <c r="AG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</row>
    <row r="28" spans="1:49" ht="23.25">
      <c r="A28" s="141"/>
      <c r="B28" s="141"/>
      <c r="C28" s="141"/>
      <c r="D28" s="141"/>
      <c r="E28" s="262"/>
      <c r="F28" s="307" t="s">
        <v>124</v>
      </c>
      <c r="G28" s="308"/>
      <c r="H28" s="202"/>
      <c r="I28" s="206"/>
      <c r="J28" s="206"/>
      <c r="K28" s="206"/>
      <c r="L28" s="206"/>
      <c r="M28" s="272" t="s">
        <v>123</v>
      </c>
      <c r="N28" s="272" t="s">
        <v>123</v>
      </c>
      <c r="O28" s="272" t="s">
        <v>123</v>
      </c>
      <c r="P28" s="272" t="s">
        <v>123</v>
      </c>
      <c r="Q28" s="272">
        <v>4.3001460726218239</v>
      </c>
      <c r="R28" s="272" t="s">
        <v>123</v>
      </c>
      <c r="S28" s="272" t="s">
        <v>123</v>
      </c>
      <c r="T28" s="272" t="s">
        <v>123</v>
      </c>
      <c r="U28" s="272">
        <v>1.1953663430624724</v>
      </c>
      <c r="V28" s="273" t="s">
        <v>123</v>
      </c>
      <c r="W28" s="273" t="s">
        <v>123</v>
      </c>
      <c r="X28" s="273" t="s">
        <v>123</v>
      </c>
      <c r="Y28" s="273" t="s">
        <v>123</v>
      </c>
      <c r="Z28" s="273" t="s">
        <v>123</v>
      </c>
      <c r="AA28" s="272" t="s">
        <v>123</v>
      </c>
      <c r="AB28" s="272">
        <v>1.9200115272737101E-2</v>
      </c>
      <c r="AC28" s="273" t="s">
        <v>123</v>
      </c>
      <c r="AD28" s="203"/>
      <c r="AE28" s="145"/>
      <c r="AF28" s="145"/>
      <c r="AG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</row>
  </sheetData>
  <mergeCells count="56">
    <mergeCell ref="A23:A24"/>
    <mergeCell ref="B23:B24"/>
    <mergeCell ref="C23:C24"/>
    <mergeCell ref="D23:D24"/>
    <mergeCell ref="E23:E24"/>
    <mergeCell ref="AH2:AH3"/>
    <mergeCell ref="AI2:AI3"/>
    <mergeCell ref="G2:G3"/>
    <mergeCell ref="AE2:AE3"/>
    <mergeCell ref="AF2:AF3"/>
    <mergeCell ref="Z2:Z3"/>
    <mergeCell ref="AA2:AA3"/>
    <mergeCell ref="AB2:AB3"/>
    <mergeCell ref="AC2:AC3"/>
    <mergeCell ref="AD2:AD3"/>
    <mergeCell ref="H2:H3"/>
    <mergeCell ref="I2:I3"/>
    <mergeCell ref="J2:J3"/>
    <mergeCell ref="K2:K3"/>
    <mergeCell ref="L2:L3"/>
    <mergeCell ref="M2:P2"/>
    <mergeCell ref="A22:E22"/>
    <mergeCell ref="Y23:Y24"/>
    <mergeCell ref="Z23:Z24"/>
    <mergeCell ref="AA23:AA24"/>
    <mergeCell ref="F27:G27"/>
    <mergeCell ref="W23:W24"/>
    <mergeCell ref="X23:X24"/>
    <mergeCell ref="I23:I24"/>
    <mergeCell ref="J23:J24"/>
    <mergeCell ref="K23:K24"/>
    <mergeCell ref="L23:L24"/>
    <mergeCell ref="V23:V24"/>
    <mergeCell ref="U23:U24"/>
    <mergeCell ref="M23:P23"/>
    <mergeCell ref="Q23:Q24"/>
    <mergeCell ref="R23:T23"/>
    <mergeCell ref="A1:E1"/>
    <mergeCell ref="A2:A3"/>
    <mergeCell ref="B2:B3"/>
    <mergeCell ref="C2:C3"/>
    <mergeCell ref="D2:D3"/>
    <mergeCell ref="E2:E3"/>
    <mergeCell ref="AG2:AG3"/>
    <mergeCell ref="F28:G28"/>
    <mergeCell ref="G23:G24"/>
    <mergeCell ref="H23:H24"/>
    <mergeCell ref="F23:F24"/>
    <mergeCell ref="F15:G15"/>
    <mergeCell ref="F16:G16"/>
    <mergeCell ref="F2:F3"/>
    <mergeCell ref="Q2:Q3"/>
    <mergeCell ref="R2:U2"/>
    <mergeCell ref="V2:V3"/>
    <mergeCell ref="W2:Y2"/>
    <mergeCell ref="AB23:AB24"/>
  </mergeCells>
  <printOptions horizontalCentered="1"/>
  <pageMargins left="0.65151515151515149" right="0.25" top="0.75" bottom="0.75" header="0.3" footer="0.3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กทม</vt:lpstr>
      <vt:lpstr>อยุธยา</vt:lpstr>
      <vt:lpstr>นครนายก</vt:lpstr>
      <vt:lpstr>สมทรสาคร</vt:lpstr>
      <vt:lpstr>ปทุมธานี</vt:lpstr>
      <vt:lpstr>สมุทรปราการ</vt:lpstr>
      <vt:lpstr>นนทบุรี</vt:lpstr>
      <vt:lpstr>ธนบุรี</vt:lpstr>
      <vt:lpstr>กทม!Print_Area</vt:lpstr>
      <vt:lpstr>ธนบุรี!Print_Area</vt:lpstr>
      <vt:lpstr>นครนายก!Print_Area</vt:lpstr>
      <vt:lpstr>นนทบุรี!Print_Area</vt:lpstr>
      <vt:lpstr>ปทุมธานี!Print_Area</vt:lpstr>
      <vt:lpstr>สมทรสาคร!Print_Area</vt:lpstr>
      <vt:lpstr>สมุทรปราการ!Print_Area</vt:lpstr>
      <vt:lpstr>อยุธยา!Print_Area</vt:lpstr>
      <vt:lpstr>กทม!Print_Titles</vt:lpstr>
      <vt:lpstr>นนทบุรี!Print_Titles</vt:lpstr>
      <vt:lpstr>ปทุมธานี!Print_Titles</vt:lpstr>
      <vt:lpstr>สมุทรปราการ!Print_Titles</vt:lpstr>
      <vt:lpstr>อยุธยา!Print_Titles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2016-06-29T09:48:50Z</cp:lastPrinted>
  <dcterms:created xsi:type="dcterms:W3CDTF">2015-10-18T13:50:12Z</dcterms:created>
  <dcterms:modified xsi:type="dcterms:W3CDTF">2016-06-29T09:48:57Z</dcterms:modified>
</cp:coreProperties>
</file>