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INIT17A\Desktop\สำรวจ58\"/>
    </mc:Choice>
  </mc:AlternateContent>
  <bookViews>
    <workbookView xWindow="0" yWindow="0" windowWidth="21600" windowHeight="10320"/>
  </bookViews>
  <sheets>
    <sheet name="เชียงใหม่ 1" sheetId="2" r:id="rId1"/>
    <sheet name="เชียงใหม่ 2" sheetId="3" r:id="rId2"/>
    <sheet name="ลำปาง 1" sheetId="4" r:id="rId3"/>
    <sheet name="ลำพูน" sheetId="6" r:id="rId4"/>
    <sheet name="แม่ฮ่องสอน" sheetId="7" r:id="rId5"/>
    <sheet name="เชียงใหม่ 3" sheetId="8" r:id="rId6"/>
    <sheet name="ลำปาง 2" sheetId="5" r:id="rId7"/>
  </sheets>
  <definedNames>
    <definedName name="_xlnm.Print_Area" localSheetId="0">'เชียงใหม่ 1'!$A$1:$AI$39</definedName>
    <definedName name="_xlnm.Print_Area" localSheetId="5">'เชียงใหม่ 3'!$A$1:$AI$25</definedName>
    <definedName name="_xlnm.Print_Area" localSheetId="4">แม่ฮ่องสอน!$A$1:$AI$26</definedName>
  </definedNames>
  <calcPr calcId="152511"/>
</workbook>
</file>

<file path=xl/calcChain.xml><?xml version="1.0" encoding="utf-8"?>
<calcChain xmlns="http://schemas.openxmlformats.org/spreadsheetml/2006/main">
  <c r="AD27" i="3" l="1"/>
  <c r="AL5" i="8" l="1"/>
  <c r="AP5" i="8" s="1"/>
  <c r="AM5" i="8"/>
  <c r="AQ5" i="8" s="1"/>
  <c r="AN5" i="8"/>
  <c r="AR5" i="8" s="1"/>
  <c r="AL6" i="8"/>
  <c r="AP6" i="8" s="1"/>
  <c r="AM6" i="8"/>
  <c r="AQ6" i="8" s="1"/>
  <c r="AN6" i="8"/>
  <c r="AR6" i="8" s="1"/>
  <c r="AL7" i="8"/>
  <c r="AP7" i="8" s="1"/>
  <c r="AM7" i="8"/>
  <c r="AQ7" i="8" s="1"/>
  <c r="AN7" i="8"/>
  <c r="AR7" i="8" s="1"/>
  <c r="AL8" i="8"/>
  <c r="AP8" i="8" s="1"/>
  <c r="AM8" i="8"/>
  <c r="AQ8" i="8" s="1"/>
  <c r="AN8" i="8"/>
  <c r="AR8" i="8" s="1"/>
  <c r="AL9" i="8"/>
  <c r="AP9" i="8" s="1"/>
  <c r="AM9" i="8"/>
  <c r="AQ9" i="8" s="1"/>
  <c r="AN9" i="8"/>
  <c r="AR9" i="8" s="1"/>
  <c r="AL10" i="8"/>
  <c r="AP10" i="8" s="1"/>
  <c r="AM10" i="8"/>
  <c r="AQ10" i="8" s="1"/>
  <c r="AN10" i="8"/>
  <c r="AR10" i="8" s="1"/>
  <c r="AL11" i="8"/>
  <c r="AP11" i="8" s="1"/>
  <c r="AM11" i="8"/>
  <c r="AQ11" i="8" s="1"/>
  <c r="AN11" i="8"/>
  <c r="AR11" i="8" s="1"/>
  <c r="AL12" i="8"/>
  <c r="AP12" i="8" s="1"/>
  <c r="AM12" i="8"/>
  <c r="AQ12" i="8" s="1"/>
  <c r="AN12" i="8"/>
  <c r="AR12" i="8" s="1"/>
  <c r="AL13" i="8"/>
  <c r="AP13" i="8" s="1"/>
  <c r="AM13" i="8"/>
  <c r="AQ13" i="8" s="1"/>
  <c r="AN13" i="8"/>
  <c r="AR13" i="8" s="1"/>
  <c r="AL14" i="8"/>
  <c r="AP14" i="8" s="1"/>
  <c r="AM14" i="8"/>
  <c r="AQ14" i="8" s="1"/>
  <c r="AN14" i="8"/>
  <c r="AR14" i="8" s="1"/>
  <c r="AL15" i="8"/>
  <c r="AP15" i="8" s="1"/>
  <c r="AM15" i="8"/>
  <c r="AQ15" i="8" s="1"/>
  <c r="AN15" i="8"/>
  <c r="AR15" i="8" s="1"/>
  <c r="AL16" i="8"/>
  <c r="AP16" i="8" s="1"/>
  <c r="AM16" i="8"/>
  <c r="AQ16" i="8" s="1"/>
  <c r="AN16" i="8"/>
  <c r="AR16" i="8" s="1"/>
  <c r="AL17" i="8"/>
  <c r="AP17" i="8" s="1"/>
  <c r="AM17" i="8"/>
  <c r="AQ17" i="8" s="1"/>
  <c r="AN17" i="8"/>
  <c r="AR17" i="8" s="1"/>
  <c r="AL18" i="8"/>
  <c r="AP18" i="8" s="1"/>
  <c r="AM18" i="8"/>
  <c r="AQ18" i="8" s="1"/>
  <c r="AN18" i="8"/>
  <c r="AR18" i="8" s="1"/>
  <c r="AL19" i="8"/>
  <c r="AP19" i="8" s="1"/>
  <c r="AM19" i="8"/>
  <c r="AQ19" i="8" s="1"/>
  <c r="AN19" i="8"/>
  <c r="AR19" i="8" s="1"/>
  <c r="AL20" i="8"/>
  <c r="AP20" i="8" s="1"/>
  <c r="AM20" i="8"/>
  <c r="AQ20" i="8" s="1"/>
  <c r="AN20" i="8"/>
  <c r="AR20" i="8" s="1"/>
  <c r="AL21" i="8"/>
  <c r="AP21" i="8" s="1"/>
  <c r="AM21" i="8"/>
  <c r="AQ21" i="8" s="1"/>
  <c r="AN21" i="8"/>
  <c r="AR21" i="8" s="1"/>
  <c r="AL22" i="8"/>
  <c r="AP22" i="8" s="1"/>
  <c r="AM22" i="8"/>
  <c r="AQ22" i="8" s="1"/>
  <c r="AN22" i="8"/>
  <c r="AR22" i="8" s="1"/>
  <c r="AL23" i="8"/>
  <c r="AP23" i="8" s="1"/>
  <c r="AM23" i="8"/>
  <c r="AQ23" i="8" s="1"/>
  <c r="AN23" i="8"/>
  <c r="AR23" i="8" s="1"/>
  <c r="AN4" i="8"/>
  <c r="AR4" i="8" s="1"/>
  <c r="AM4" i="8"/>
  <c r="AQ4" i="8" s="1"/>
  <c r="AL4" i="8"/>
  <c r="AP4" i="8" s="1"/>
  <c r="AL4" i="7"/>
  <c r="AP4" i="7" s="1"/>
  <c r="AL24" i="7"/>
  <c r="AP24" i="7" s="1"/>
  <c r="AL23" i="7"/>
  <c r="AP23" i="7" s="1"/>
  <c r="AL21" i="7"/>
  <c r="AP21" i="7" s="1"/>
  <c r="AL20" i="7"/>
  <c r="AP20" i="7" s="1"/>
  <c r="AL19" i="7"/>
  <c r="AP19" i="7" s="1"/>
  <c r="AL17" i="7"/>
  <c r="AP17" i="7" s="1"/>
  <c r="AL16" i="7"/>
  <c r="AP16" i="7" s="1"/>
  <c r="AL15" i="7"/>
  <c r="AP15" i="7" s="1"/>
  <c r="AL13" i="7"/>
  <c r="AP13" i="7" s="1"/>
  <c r="AL12" i="7"/>
  <c r="AP12" i="7" s="1"/>
  <c r="AL11" i="7"/>
  <c r="AP11" i="7" s="1"/>
  <c r="AL9" i="7"/>
  <c r="AP9" i="7" s="1"/>
  <c r="AL8" i="7"/>
  <c r="AP8" i="7" s="1"/>
  <c r="AL7" i="7"/>
  <c r="AP7" i="7" s="1"/>
  <c r="AL5" i="7"/>
  <c r="AP5" i="7" s="1"/>
  <c r="O25" i="7"/>
  <c r="AM5" i="7"/>
  <c r="AQ5" i="7" s="1"/>
  <c r="AN5" i="7"/>
  <c r="AR5" i="7" s="1"/>
  <c r="AL6" i="7"/>
  <c r="AP6" i="7" s="1"/>
  <c r="AM6" i="7"/>
  <c r="AQ6" i="7" s="1"/>
  <c r="AN6" i="7"/>
  <c r="AR6" i="7" s="1"/>
  <c r="AM7" i="7"/>
  <c r="AQ7" i="7" s="1"/>
  <c r="AN7" i="7"/>
  <c r="AR7" i="7" s="1"/>
  <c r="AM8" i="7"/>
  <c r="AQ8" i="7" s="1"/>
  <c r="AN8" i="7"/>
  <c r="AR8" i="7" s="1"/>
  <c r="AM9" i="7"/>
  <c r="AQ9" i="7" s="1"/>
  <c r="AN9" i="7"/>
  <c r="AR9" i="7" s="1"/>
  <c r="AL10" i="7"/>
  <c r="AP10" i="7" s="1"/>
  <c r="AM10" i="7"/>
  <c r="AQ10" i="7" s="1"/>
  <c r="AN10" i="7"/>
  <c r="AR10" i="7" s="1"/>
  <c r="AM11" i="7"/>
  <c r="AQ11" i="7" s="1"/>
  <c r="AN11" i="7"/>
  <c r="AR11" i="7" s="1"/>
  <c r="AM12" i="7"/>
  <c r="AQ12" i="7" s="1"/>
  <c r="AN12" i="7"/>
  <c r="AR12" i="7" s="1"/>
  <c r="AM13" i="7"/>
  <c r="AQ13" i="7" s="1"/>
  <c r="AN13" i="7"/>
  <c r="AR13" i="7" s="1"/>
  <c r="AL14" i="7"/>
  <c r="AP14" i="7" s="1"/>
  <c r="AM14" i="7"/>
  <c r="AQ14" i="7" s="1"/>
  <c r="AN14" i="7"/>
  <c r="AR14" i="7" s="1"/>
  <c r="AM15" i="7"/>
  <c r="AQ15" i="7" s="1"/>
  <c r="AN15" i="7"/>
  <c r="AR15" i="7" s="1"/>
  <c r="AM16" i="7"/>
  <c r="AQ16" i="7" s="1"/>
  <c r="AN16" i="7"/>
  <c r="AR16" i="7" s="1"/>
  <c r="AM17" i="7"/>
  <c r="AQ17" i="7" s="1"/>
  <c r="AN17" i="7"/>
  <c r="AR17" i="7" s="1"/>
  <c r="AL18" i="7"/>
  <c r="AP18" i="7" s="1"/>
  <c r="AM18" i="7"/>
  <c r="AQ18" i="7" s="1"/>
  <c r="AN18" i="7"/>
  <c r="AR18" i="7" s="1"/>
  <c r="AM19" i="7"/>
  <c r="AQ19" i="7" s="1"/>
  <c r="AN19" i="7"/>
  <c r="AR19" i="7" s="1"/>
  <c r="AM20" i="7"/>
  <c r="AQ20" i="7" s="1"/>
  <c r="AN20" i="7"/>
  <c r="AR20" i="7" s="1"/>
  <c r="AM21" i="7"/>
  <c r="AQ21" i="7" s="1"/>
  <c r="AN21" i="7"/>
  <c r="AR21" i="7" s="1"/>
  <c r="AL22" i="7"/>
  <c r="AP22" i="7" s="1"/>
  <c r="AM22" i="7"/>
  <c r="AQ22" i="7" s="1"/>
  <c r="AN22" i="7"/>
  <c r="AR22" i="7" s="1"/>
  <c r="AM23" i="7"/>
  <c r="AQ23" i="7" s="1"/>
  <c r="AN23" i="7"/>
  <c r="AR23" i="7" s="1"/>
  <c r="AM24" i="7"/>
  <c r="AQ24" i="7" s="1"/>
  <c r="AN24" i="7"/>
  <c r="AR24" i="7" s="1"/>
  <c r="AN4" i="7"/>
  <c r="AR4" i="7" s="1"/>
  <c r="AM4" i="7"/>
  <c r="AQ4" i="7" s="1"/>
  <c r="R17" i="5"/>
  <c r="S17" i="5"/>
  <c r="T17" i="5"/>
  <c r="U17" i="5"/>
  <c r="M17" i="5"/>
  <c r="N17" i="5"/>
  <c r="O17" i="5"/>
  <c r="P17" i="5"/>
  <c r="AB24" i="8"/>
  <c r="AA24" i="8"/>
  <c r="R24" i="8"/>
  <c r="S24" i="8"/>
  <c r="T24" i="8"/>
  <c r="U24" i="8"/>
  <c r="M24" i="8"/>
  <c r="N24" i="8"/>
  <c r="O24" i="8"/>
  <c r="P24" i="8"/>
  <c r="Y25" i="7"/>
  <c r="R25" i="7"/>
  <c r="S25" i="7"/>
  <c r="T25" i="7"/>
  <c r="U25" i="7"/>
  <c r="M25" i="7"/>
  <c r="N25" i="7"/>
  <c r="P25" i="7"/>
  <c r="AA39" i="6"/>
  <c r="AI4" i="6"/>
  <c r="AF25" i="6"/>
  <c r="AA25" i="6"/>
  <c r="R25" i="6"/>
  <c r="S25" i="6"/>
  <c r="T25" i="6"/>
  <c r="U25" i="6"/>
  <c r="M25" i="6"/>
  <c r="N25" i="6"/>
  <c r="O25" i="6"/>
  <c r="P25" i="6"/>
  <c r="AF21" i="4"/>
  <c r="AH21" i="4"/>
  <c r="R21" i="4"/>
  <c r="S21" i="4"/>
  <c r="T21" i="4"/>
  <c r="U21" i="4"/>
  <c r="M21" i="4"/>
  <c r="N21" i="4"/>
  <c r="O21" i="4"/>
  <c r="P21" i="4"/>
  <c r="AC38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4" i="2"/>
  <c r="AM4" i="2"/>
  <c r="AM5" i="2"/>
  <c r="AN5" i="2"/>
  <c r="AO5" i="2"/>
  <c r="AM6" i="2"/>
  <c r="AN6" i="2"/>
  <c r="AO6" i="2"/>
  <c r="AM7" i="2"/>
  <c r="AN7" i="2"/>
  <c r="AO7" i="2"/>
  <c r="AM8" i="2"/>
  <c r="AN8" i="2"/>
  <c r="AO8" i="2"/>
  <c r="AM9" i="2"/>
  <c r="AN9" i="2"/>
  <c r="AO9" i="2"/>
  <c r="AM10" i="2"/>
  <c r="AN10" i="2"/>
  <c r="AO10" i="2"/>
  <c r="AM11" i="2"/>
  <c r="AN11" i="2"/>
  <c r="AO11" i="2"/>
  <c r="AM12" i="2"/>
  <c r="AN12" i="2"/>
  <c r="AO12" i="2"/>
  <c r="AM13" i="2"/>
  <c r="AN13" i="2"/>
  <c r="AO13" i="2"/>
  <c r="AM14" i="2"/>
  <c r="AN14" i="2"/>
  <c r="AO14" i="2"/>
  <c r="AM15" i="2"/>
  <c r="AN15" i="2"/>
  <c r="AO15" i="2"/>
  <c r="AM16" i="2"/>
  <c r="AN16" i="2"/>
  <c r="AO16" i="2"/>
  <c r="AM17" i="2"/>
  <c r="AN17" i="2"/>
  <c r="AO17" i="2"/>
  <c r="AM18" i="2"/>
  <c r="AN18" i="2"/>
  <c r="AO18" i="2"/>
  <c r="AM19" i="2"/>
  <c r="AN19" i="2"/>
  <c r="AO19" i="2"/>
  <c r="AM20" i="2"/>
  <c r="AN20" i="2"/>
  <c r="AO20" i="2"/>
  <c r="AM21" i="2"/>
  <c r="AN21" i="2"/>
  <c r="AO21" i="2"/>
  <c r="AM22" i="2"/>
  <c r="AN22" i="2"/>
  <c r="AO22" i="2"/>
  <c r="AM23" i="2"/>
  <c r="AN23" i="2"/>
  <c r="AO23" i="2"/>
  <c r="AM24" i="2"/>
  <c r="AN24" i="2"/>
  <c r="AO24" i="2"/>
  <c r="AM25" i="2"/>
  <c r="AN25" i="2"/>
  <c r="AO25" i="2"/>
  <c r="AO4" i="2"/>
  <c r="AN4" i="2"/>
  <c r="S32" i="5"/>
  <c r="R32" i="5"/>
  <c r="X17" i="5"/>
  <c r="Y17" i="5"/>
  <c r="W17" i="5"/>
  <c r="AI5" i="5"/>
  <c r="AI6" i="5"/>
  <c r="AI7" i="5"/>
  <c r="AI8" i="5"/>
  <c r="AI9" i="5"/>
  <c r="AI10" i="5"/>
  <c r="AI11" i="5"/>
  <c r="AI12" i="5"/>
  <c r="AI13" i="5"/>
  <c r="AI14" i="5"/>
  <c r="AI15" i="5"/>
  <c r="AI16" i="5"/>
  <c r="AG5" i="5"/>
  <c r="AG6" i="5"/>
  <c r="AG7" i="5"/>
  <c r="AG8" i="5"/>
  <c r="AG9" i="5"/>
  <c r="AG10" i="5"/>
  <c r="AG11" i="5"/>
  <c r="AG12" i="5"/>
  <c r="AG13" i="5"/>
  <c r="AG14" i="5"/>
  <c r="AG15" i="5"/>
  <c r="AG16" i="5"/>
  <c r="AE5" i="5"/>
  <c r="AE6" i="5"/>
  <c r="AE7" i="5"/>
  <c r="AE8" i="5"/>
  <c r="AE9" i="5"/>
  <c r="AE10" i="5"/>
  <c r="AE11" i="5"/>
  <c r="AE12" i="5"/>
  <c r="AE13" i="5"/>
  <c r="AE14" i="5"/>
  <c r="AE15" i="5"/>
  <c r="AE16" i="5"/>
  <c r="AC5" i="5"/>
  <c r="AC6" i="5"/>
  <c r="AC7" i="5"/>
  <c r="AC8" i="5"/>
  <c r="AC9" i="5"/>
  <c r="AC10" i="5"/>
  <c r="AC11" i="5"/>
  <c r="AC12" i="5"/>
  <c r="AC13" i="5"/>
  <c r="AC14" i="5"/>
  <c r="AC15" i="5"/>
  <c r="AC16" i="5"/>
  <c r="AI4" i="5"/>
  <c r="AG4" i="5"/>
  <c r="AE4" i="5"/>
  <c r="AC4" i="5"/>
  <c r="V32" i="5"/>
  <c r="W32" i="5"/>
  <c r="X32" i="5"/>
  <c r="Y32" i="5"/>
  <c r="Z32" i="5"/>
  <c r="AA17" i="5"/>
  <c r="AB17" i="5"/>
  <c r="AD17" i="5"/>
  <c r="AF17" i="5"/>
  <c r="AH17" i="5"/>
  <c r="H17" i="5"/>
  <c r="X24" i="8"/>
  <c r="Y24" i="8"/>
  <c r="W24" i="8"/>
  <c r="AI5" i="8"/>
  <c r="AI6" i="8"/>
  <c r="AI7" i="8"/>
  <c r="AI8" i="8"/>
  <c r="AI9" i="8"/>
  <c r="AI10" i="8"/>
  <c r="AI11" i="8"/>
  <c r="AI12" i="8"/>
  <c r="AI13" i="8"/>
  <c r="AI14" i="8"/>
  <c r="AI15" i="8"/>
  <c r="AI16" i="8"/>
  <c r="AI17" i="8"/>
  <c r="AI18" i="8"/>
  <c r="AI19" i="8"/>
  <c r="AI20" i="8"/>
  <c r="AI21" i="8"/>
  <c r="AI22" i="8"/>
  <c r="AI23" i="8"/>
  <c r="AG5" i="8"/>
  <c r="AG6" i="8"/>
  <c r="AG7" i="8"/>
  <c r="AG8" i="8"/>
  <c r="AG9" i="8"/>
  <c r="AG10" i="8"/>
  <c r="AG11" i="8"/>
  <c r="AG12" i="8"/>
  <c r="AG13" i="8"/>
  <c r="AG14" i="8"/>
  <c r="AG15" i="8"/>
  <c r="AG16" i="8"/>
  <c r="AG17" i="8"/>
  <c r="AG18" i="8"/>
  <c r="AG19" i="8"/>
  <c r="AG20" i="8"/>
  <c r="AG21" i="8"/>
  <c r="AG22" i="8"/>
  <c r="AG23" i="8"/>
  <c r="AE5" i="8"/>
  <c r="AE6" i="8"/>
  <c r="AE7" i="8"/>
  <c r="AE8" i="8"/>
  <c r="AE9" i="8"/>
  <c r="AE10" i="8"/>
  <c r="AE11" i="8"/>
  <c r="AE12" i="8"/>
  <c r="AE13" i="8"/>
  <c r="AE14" i="8"/>
  <c r="AE15" i="8"/>
  <c r="AE16" i="8"/>
  <c r="AE17" i="8"/>
  <c r="AE18" i="8"/>
  <c r="AE19" i="8"/>
  <c r="AE20" i="8"/>
  <c r="AE21" i="8"/>
  <c r="AE22" i="8"/>
  <c r="AE23" i="8"/>
  <c r="AC5" i="8"/>
  <c r="AC6" i="8"/>
  <c r="AC7" i="8"/>
  <c r="AC8" i="8"/>
  <c r="AC9" i="8"/>
  <c r="AC10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4" i="8"/>
  <c r="AE4" i="8"/>
  <c r="AG4" i="8"/>
  <c r="AI4" i="8"/>
  <c r="AD24" i="8"/>
  <c r="AF24" i="8"/>
  <c r="AH24" i="8"/>
  <c r="H24" i="8"/>
  <c r="Z25" i="8" s="1"/>
  <c r="H25" i="7"/>
  <c r="X25" i="7"/>
  <c r="W25" i="7"/>
  <c r="AE5" i="7"/>
  <c r="AE6" i="7"/>
  <c r="AE7" i="7"/>
  <c r="AE8" i="7"/>
  <c r="AE9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G5" i="7"/>
  <c r="AG6" i="7"/>
  <c r="AG7" i="7"/>
  <c r="AG8" i="7"/>
  <c r="AG9" i="7"/>
  <c r="AG10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23" i="7"/>
  <c r="AG24" i="7"/>
  <c r="AI5" i="7"/>
  <c r="AI6" i="7"/>
  <c r="AI7" i="7"/>
  <c r="AI8" i="7"/>
  <c r="AI9" i="7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C5" i="7"/>
  <c r="AC6" i="7"/>
  <c r="AC7" i="7"/>
  <c r="AC8" i="7"/>
  <c r="AC9" i="7"/>
  <c r="AC10" i="7"/>
  <c r="AC11" i="7"/>
  <c r="AC12" i="7"/>
  <c r="AC13" i="7"/>
  <c r="AC14" i="7"/>
  <c r="AC15" i="7"/>
  <c r="AC16" i="7"/>
  <c r="AC17" i="7"/>
  <c r="AC18" i="7"/>
  <c r="AC19" i="7"/>
  <c r="AC20" i="7"/>
  <c r="AC21" i="7"/>
  <c r="AC22" i="7"/>
  <c r="AC23" i="7"/>
  <c r="AC24" i="7"/>
  <c r="AI4" i="7"/>
  <c r="AG4" i="7"/>
  <c r="AE4" i="7"/>
  <c r="AC4" i="7"/>
  <c r="AA25" i="7"/>
  <c r="AB25" i="7"/>
  <c r="AD25" i="7"/>
  <c r="AF25" i="7"/>
  <c r="AH25" i="7"/>
  <c r="S39" i="6"/>
  <c r="T39" i="6"/>
  <c r="R39" i="6"/>
  <c r="X25" i="6"/>
  <c r="Y25" i="6"/>
  <c r="W25" i="6"/>
  <c r="V39" i="6"/>
  <c r="W39" i="6"/>
  <c r="X39" i="6"/>
  <c r="Y39" i="6"/>
  <c r="Z39" i="6"/>
  <c r="AI5" i="6"/>
  <c r="AI6" i="6"/>
  <c r="AI7" i="6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G5" i="6"/>
  <c r="AG6" i="6"/>
  <c r="AG7" i="6"/>
  <c r="AG8" i="6"/>
  <c r="AG9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AG22" i="6"/>
  <c r="AG23" i="6"/>
  <c r="AG24" i="6"/>
  <c r="AE5" i="6"/>
  <c r="AE6" i="6"/>
  <c r="AE7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20" i="6"/>
  <c r="AE21" i="6"/>
  <c r="AE22" i="6"/>
  <c r="AE23" i="6"/>
  <c r="AE24" i="6"/>
  <c r="AC5" i="6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G4" i="6"/>
  <c r="AE4" i="6"/>
  <c r="AC4" i="6"/>
  <c r="AB25" i="6"/>
  <c r="AD25" i="6"/>
  <c r="AH25" i="6"/>
  <c r="H25" i="6"/>
  <c r="Z26" i="6" s="1"/>
  <c r="AI5" i="4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G5" i="4"/>
  <c r="AG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4" i="4"/>
  <c r="AE4" i="4"/>
  <c r="AG4" i="4"/>
  <c r="AI4" i="4"/>
  <c r="X21" i="4"/>
  <c r="W21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4" i="4"/>
  <c r="V36" i="4"/>
  <c r="W36" i="4"/>
  <c r="X36" i="4"/>
  <c r="Y36" i="4"/>
  <c r="Z36" i="4"/>
  <c r="AA36" i="4"/>
  <c r="AA21" i="4"/>
  <c r="AB21" i="4"/>
  <c r="AD21" i="4"/>
  <c r="H36" i="4"/>
  <c r="H21" i="4"/>
  <c r="V22" i="4" s="1"/>
  <c r="N36" i="4"/>
  <c r="O36" i="4"/>
  <c r="P36" i="4"/>
  <c r="M36" i="4"/>
  <c r="X27" i="3"/>
  <c r="W27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4" i="3"/>
  <c r="S49" i="3"/>
  <c r="R49" i="3"/>
  <c r="AI5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4" i="3"/>
  <c r="AG5" i="3"/>
  <c r="AG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4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4" i="3"/>
  <c r="AA27" i="3"/>
  <c r="AB27" i="3"/>
  <c r="AF27" i="3"/>
  <c r="AH27" i="3"/>
  <c r="V49" i="3"/>
  <c r="W49" i="3"/>
  <c r="X49" i="3"/>
  <c r="Y49" i="3"/>
  <c r="Z49" i="3"/>
  <c r="AA49" i="3"/>
  <c r="S27" i="3"/>
  <c r="T27" i="3"/>
  <c r="U27" i="3"/>
  <c r="R27" i="3"/>
  <c r="N27" i="3"/>
  <c r="O27" i="3"/>
  <c r="P27" i="3"/>
  <c r="M27" i="3"/>
  <c r="H27" i="3"/>
  <c r="Z28" i="3" s="1"/>
  <c r="H49" i="3"/>
  <c r="U50" i="3" s="1"/>
  <c r="W26" i="2"/>
  <c r="X26" i="2"/>
  <c r="Y26" i="2"/>
  <c r="AA26" i="2"/>
  <c r="AB26" i="2"/>
  <c r="AD26" i="2"/>
  <c r="AF26" i="2"/>
  <c r="AH26" i="2"/>
  <c r="S26" i="2"/>
  <c r="T26" i="2"/>
  <c r="U26" i="2"/>
  <c r="R26" i="2"/>
  <c r="N26" i="2"/>
  <c r="O26" i="2"/>
  <c r="P26" i="2"/>
  <c r="M26" i="2"/>
  <c r="H26" i="2"/>
  <c r="Q27" i="2" s="1"/>
  <c r="S38" i="2"/>
  <c r="T38" i="2"/>
  <c r="R38" i="2"/>
  <c r="V38" i="2"/>
  <c r="W38" i="2"/>
  <c r="X38" i="2"/>
  <c r="Y38" i="2"/>
  <c r="Z38" i="2"/>
  <c r="N38" i="2"/>
  <c r="O38" i="2"/>
  <c r="P38" i="2"/>
  <c r="M38" i="2"/>
  <c r="AC18" i="5" l="1"/>
  <c r="AE25" i="8"/>
  <c r="AI25" i="8"/>
  <c r="AI26" i="7"/>
  <c r="AC26" i="6"/>
  <c r="AI26" i="6"/>
  <c r="AG22" i="4"/>
  <c r="AE22" i="4"/>
  <c r="Z22" i="4"/>
  <c r="AC22" i="4"/>
  <c r="AI22" i="4"/>
  <c r="T36" i="4"/>
  <c r="AE28" i="3"/>
  <c r="AE27" i="2"/>
  <c r="AG27" i="2"/>
  <c r="Y27" i="3"/>
  <c r="AI28" i="3"/>
  <c r="AE26" i="6"/>
  <c r="AC25" i="8"/>
  <c r="AE18" i="5"/>
  <c r="AC27" i="2"/>
  <c r="Z18" i="5"/>
  <c r="AG28" i="3"/>
  <c r="AG18" i="5"/>
  <c r="Q22" i="4"/>
  <c r="Q26" i="6"/>
  <c r="AI18" i="5"/>
  <c r="V26" i="6"/>
  <c r="Y21" i="4"/>
  <c r="AG26" i="6"/>
  <c r="AI27" i="2"/>
  <c r="Z27" i="2"/>
  <c r="AE26" i="7"/>
  <c r="AG25" i="8"/>
  <c r="Z26" i="7"/>
  <c r="AG26" i="7"/>
  <c r="AC26" i="7"/>
  <c r="AC28" i="3"/>
  <c r="Q18" i="5"/>
  <c r="H32" i="5"/>
  <c r="H38" i="2"/>
  <c r="Q50" i="3" l="1"/>
  <c r="V27" i="2" l="1"/>
  <c r="V25" i="8"/>
  <c r="Q25" i="8"/>
  <c r="Q26" i="7" l="1"/>
  <c r="Q28" i="3"/>
  <c r="V28" i="3"/>
</calcChain>
</file>

<file path=xl/sharedStrings.xml><?xml version="1.0" encoding="utf-8"?>
<sst xmlns="http://schemas.openxmlformats.org/spreadsheetml/2006/main" count="1591" uniqueCount="322">
  <si>
    <t>รหัสแขวง</t>
  </si>
  <si>
    <t>หมายเลขทางหลวง</t>
  </si>
  <si>
    <t>หมายเลขควบคุม</t>
  </si>
  <si>
    <t>ชื่อสายทาง</t>
  </si>
  <si>
    <t>จำนวนช่องจราจร</t>
  </si>
  <si>
    <t>ทิศทางสำรวจ</t>
  </si>
  <si>
    <t>วันที่สำรวจ</t>
  </si>
  <si>
    <t>ประเภท
ผิวทาง</t>
  </si>
  <si>
    <t>แขวงทางหลวงเชียงใหม่ที่ 1</t>
  </si>
  <si>
    <t>ปากทางท่าลี่ - สะพานแม่กลาง</t>
  </si>
  <si>
    <t>สะพานแม่กลาง  - บ่อหลวง</t>
  </si>
  <si>
    <t>จอมทอง - ดอยอินทนนท์</t>
  </si>
  <si>
    <t>R1</t>
  </si>
  <si>
    <t>ปากทางท่าลี่  -  ร้องธาร</t>
  </si>
  <si>
    <t>ฮอด  -  วังลุง</t>
  </si>
  <si>
    <t>สันป่าตอง - บ้านกาด</t>
  </si>
  <si>
    <t>สะพานศรีวิชัย  -  สันป่าตอง</t>
  </si>
  <si>
    <t>บ่อหลวง - แม่ตื่น</t>
  </si>
  <si>
    <t>พระบาทตะเมาะ  - ฮอด</t>
  </si>
  <si>
    <t>ปางอุ๋ง  -  แม่นาจร</t>
  </si>
  <si>
    <t>นิคมดอยเต่า  -  ท่าน้ำ</t>
  </si>
  <si>
    <t>แขวงทางหลวงเชียงใหม่ที่ 2</t>
  </si>
  <si>
    <t>อุโมงค์ -ไชยสถาน</t>
  </si>
  <si>
    <t>ไชยสถาน - เชียงใหม่</t>
  </si>
  <si>
    <t>เหมืองกุง - ต้นเปา</t>
  </si>
  <si>
    <t>ต้นเปา - ดอนแก้ว</t>
  </si>
  <si>
    <t>ดอนแก้ว - ต้นพยอม</t>
  </si>
  <si>
    <t>ต้นพยอม - เหมืองกุง</t>
  </si>
  <si>
    <t>เชียงใหม่ - บ้านโป่ง</t>
  </si>
  <si>
    <t>ห้วยแก้ว - พระตำหนักภูพิงคราชนิเวศน์</t>
  </si>
  <si>
    <t>ทางเข้าดอยสะเก็ด</t>
  </si>
  <si>
    <t>ดอยสะเก็ด - สันป่าค่า</t>
  </si>
  <si>
    <t>แม่ริม -ปางดะ</t>
  </si>
  <si>
    <t>ดอนจั่น - เชียงใหม่</t>
  </si>
  <si>
    <t>ห้วยไซ - สันกำแพง</t>
  </si>
  <si>
    <t>ป่าแดด - ช่างเพี้ยน</t>
  </si>
  <si>
    <t>บ้านใหม่ - เปาสามขา</t>
  </si>
  <si>
    <t>บ้านใหม่ - ห้วยแก้ว</t>
  </si>
  <si>
    <t>ปางแฟน - แม่ตอนหลวง</t>
  </si>
  <si>
    <t>สะเมิง - แม่ขนิน</t>
  </si>
  <si>
    <t>โรงเรียนนวมินทราชูทิศ - กองพันพัฒนาที่3</t>
  </si>
  <si>
    <t>สันทรายน้อย - มหาวิทยาลัยแม่โจ้</t>
  </si>
  <si>
    <t>แขวงทางหลวงลำปางที่ 1</t>
  </si>
  <si>
    <t>แขวงทางหลวงลำปางที่ 2</t>
  </si>
  <si>
    <t>แม่ตีบ - งาว</t>
  </si>
  <si>
    <t>สำเภาทอง -  สันติสุข</t>
  </si>
  <si>
    <t>ท่าล้อ - เมืองปาน</t>
  </si>
  <si>
    <t>นาป้อใต้ - บ้านเอื้อม</t>
  </si>
  <si>
    <t>สวนดอกคำ - ม่วงงาม</t>
  </si>
  <si>
    <t>แขวงทางหลวงลำพูน</t>
  </si>
  <si>
    <t>ขุนตาน - อุโมงค์</t>
  </si>
  <si>
    <t>ห้วยหญ้าไทร - ลี้</t>
  </si>
  <si>
    <t>ลี้ - ม่วงโตน</t>
  </si>
  <si>
    <t>ม่วงโตน - ท่าจักร</t>
  </si>
  <si>
    <t>ป่าสัก - สะปุ๋ง</t>
  </si>
  <si>
    <t>สะปุ๋ง - บ้านเรือน</t>
  </si>
  <si>
    <t>ร้องธาร - ม่วงโตน</t>
  </si>
  <si>
    <t>ป่าเห็ว - ริมปิง</t>
  </si>
  <si>
    <t>แม่ทา - ท่าจักร</t>
  </si>
  <si>
    <t>ลี้ - ก้อทุ่ง</t>
  </si>
  <si>
    <t>ลี้ - พระบาทตะเมาะ</t>
  </si>
  <si>
    <t>เหมืองง่า - ลำพูน</t>
  </si>
  <si>
    <t>สันป่าฝ้าย - ห้วยไซ</t>
  </si>
  <si>
    <t>สบทา - ท่าลี่</t>
  </si>
  <si>
    <t>แม่อาว - ดอนมูล</t>
  </si>
  <si>
    <t>ช่างเพี้ยน - บ้านธิ</t>
  </si>
  <si>
    <t>แม่เทย - ทุ่งหัวช้าง</t>
  </si>
  <si>
    <t>แขวงทางหลวงแม่ฮ่องสอน</t>
  </si>
  <si>
    <t>แม่เงา - แม่สะเรียง</t>
  </si>
  <si>
    <t>สะพานแม่ริด - ห้วยงู</t>
  </si>
  <si>
    <t>ห้วยงู - หนองแห้ง</t>
  </si>
  <si>
    <t>หนองแห้ง - แม่สุริน</t>
  </si>
  <si>
    <t>แม่สุริน - ปางหมู</t>
  </si>
  <si>
    <t>ทางเลี่ยงเมืองแม่ฮ่องสอน</t>
  </si>
  <si>
    <t>กิ่วคอหมา - แม่นะ</t>
  </si>
  <si>
    <t>ท่าไคร้ - แม่ฮ่องสอน</t>
  </si>
  <si>
    <t>ไม้แงะ - ท่าโป่งแดง</t>
  </si>
  <si>
    <t>ปาย - วัดจันทร์</t>
  </si>
  <si>
    <t>แม่ลาน้อย - ละอุบ</t>
  </si>
  <si>
    <t>ทุ่งมะส้าน - ห้วยผึ้ง</t>
  </si>
  <si>
    <t>หางปอน - ประตูเมือง</t>
  </si>
  <si>
    <t>ทางเข้าแม่ละนา</t>
  </si>
  <si>
    <t>ทางเข้าปาย</t>
  </si>
  <si>
    <t>ทางเข้าผาบ่อง</t>
  </si>
  <si>
    <t>แขวงทางหลวงเชียงใหม่ที่ 3</t>
  </si>
  <si>
    <t>ล้องอ้อ - เมืองงาม</t>
  </si>
  <si>
    <t>ห้วยป่าไร่ - ฝาง</t>
  </si>
  <si>
    <t>บ้านโป่ง - พร้าว</t>
  </si>
  <si>
    <t>หนองโค้ง - กิ๋วคอหมา</t>
  </si>
  <si>
    <t>ปิงโค้ง - กิ่วไฮ</t>
  </si>
  <si>
    <t>แม่งอน - หนองเต่า</t>
  </si>
  <si>
    <t>พร้าว - แดนดิน</t>
  </si>
  <si>
    <t>แดนดิน - ไชยปราการ</t>
  </si>
  <si>
    <t>ทางเข้าดอยอ่างขาง</t>
  </si>
  <si>
    <t>ทางเข้าเชียงดาว</t>
  </si>
  <si>
    <t>49+615</t>
  </si>
  <si>
    <t>62+395</t>
  </si>
  <si>
    <t>109+900</t>
  </si>
  <si>
    <t>0+000</t>
  </si>
  <si>
    <t>49+899</t>
  </si>
  <si>
    <t>20+525</t>
  </si>
  <si>
    <t>4+172</t>
  </si>
  <si>
    <t>34+140</t>
  </si>
  <si>
    <t>R2</t>
  </si>
  <si>
    <t>462+614</t>
  </si>
  <si>
    <t>500+307</t>
  </si>
  <si>
    <t>28+507</t>
  </si>
  <si>
    <t>8+523</t>
  </si>
  <si>
    <t>16+579</t>
  </si>
  <si>
    <t>0+400</t>
  </si>
  <si>
    <t>29+003</t>
  </si>
  <si>
    <t>17+410</t>
  </si>
  <si>
    <t>0+559</t>
  </si>
  <si>
    <t>53+217</t>
  </si>
  <si>
    <t>27+221</t>
  </si>
  <si>
    <t>16+707</t>
  </si>
  <si>
    <t>29+225</t>
  </si>
  <si>
    <t>50+267</t>
  </si>
  <si>
    <t>53+687</t>
  </si>
  <si>
    <t>65+780</t>
  </si>
  <si>
    <t>17+213</t>
  </si>
  <si>
    <t>2+175</t>
  </si>
  <si>
    <t>2+713</t>
  </si>
  <si>
    <t>1+513</t>
  </si>
  <si>
    <t>ทางเลี่ยงเมืองลำปาง</t>
  </si>
  <si>
    <t>เกาะคา - ห้างฉัตร</t>
  </si>
  <si>
    <t>บ้านฟ่อน - ศูนย์สร้างทางลำปาง</t>
  </si>
  <si>
    <t>ศรีชุม - แม่ทะ</t>
  </si>
  <si>
    <t>ดอนไชย - หอรบ</t>
  </si>
  <si>
    <t>พระบาท - บ้านเหล่า</t>
  </si>
  <si>
    <t>ท่าผา - ปางกุ่ม</t>
  </si>
  <si>
    <t>แม่บอน - สบเสริม</t>
  </si>
  <si>
    <t>นาบอน - นาแก้ว</t>
  </si>
  <si>
    <t>ทางเข้าโรงไฟฟ้าแม่เมาะ</t>
  </si>
  <si>
    <t>ทางเข้าดอนไชย</t>
  </si>
  <si>
    <t>แม่ทะ - สถานีรถไฟแม่ทะ</t>
  </si>
  <si>
    <t>บ้านจว๊าก - แม่ทะ</t>
  </si>
  <si>
    <t>แม่พริก - ห้วยขี้นก</t>
  </si>
  <si>
    <t>540+981</t>
  </si>
  <si>
    <t>52+000</t>
  </si>
  <si>
    <t>118+533</t>
  </si>
  <si>
    <t>149+556</t>
  </si>
  <si>
    <t>16+348</t>
  </si>
  <si>
    <t>23+651</t>
  </si>
  <si>
    <t>19+638</t>
  </si>
  <si>
    <t>2+140</t>
  </si>
  <si>
    <t>12+516</t>
  </si>
  <si>
    <t>33+237</t>
  </si>
  <si>
    <t>37+100</t>
  </si>
  <si>
    <t>6+000</t>
  </si>
  <si>
    <t>2+040</t>
  </si>
  <si>
    <t>22+300</t>
  </si>
  <si>
    <t>25+321</t>
  </si>
  <si>
    <t>73+300</t>
  </si>
  <si>
    <t>5+041</t>
  </si>
  <si>
    <t>10+641</t>
  </si>
  <si>
    <t>16+645</t>
  </si>
  <si>
    <t>230+497</t>
  </si>
  <si>
    <t>190+318</t>
  </si>
  <si>
    <t>206+975</t>
  </si>
  <si>
    <t>156+600</t>
  </si>
  <si>
    <t>258+100</t>
  </si>
  <si>
    <t>245+951</t>
  </si>
  <si>
    <t>271+100</t>
  </si>
  <si>
    <t>307+900</t>
  </si>
  <si>
    <t>353+508</t>
  </si>
  <si>
    <t>8+363</t>
  </si>
  <si>
    <t>148+873</t>
  </si>
  <si>
    <t>204+023</t>
  </si>
  <si>
    <t>2+300</t>
  </si>
  <si>
    <t>43+619</t>
  </si>
  <si>
    <t>28+113</t>
  </si>
  <si>
    <t>15+000</t>
  </si>
  <si>
    <t>17+465</t>
  </si>
  <si>
    <t>1+231</t>
  </si>
  <si>
    <t>1+625</t>
  </si>
  <si>
    <t>3+643</t>
  </si>
  <si>
    <t>4+300</t>
  </si>
  <si>
    <t>1+507</t>
  </si>
  <si>
    <t>เชียงใหม่ - ขี้เหล็กหลวง</t>
  </si>
  <si>
    <t>เชียงใหม่ - ดอยนางแก้ว</t>
  </si>
  <si>
    <t>แม่ขนิน - ต้นเกว๋น</t>
  </si>
  <si>
    <t>ปากบอก - แม่เฮียว</t>
  </si>
  <si>
    <t>วังหม้อพัฒนา - สำเภาทอง</t>
  </si>
  <si>
    <t>แก่งเสือเต้น - ดอนไชย</t>
  </si>
  <si>
    <t>แม่ตอนหลวง  - ข่วงกอม</t>
  </si>
  <si>
    <t>40+554</t>
  </si>
  <si>
    <t>64+345</t>
  </si>
  <si>
    <t>20+200</t>
  </si>
  <si>
    <t>55+950</t>
  </si>
  <si>
    <t>30+000</t>
  </si>
  <si>
    <t>55+291</t>
  </si>
  <si>
    <t>57+769</t>
  </si>
  <si>
    <t>30+788</t>
  </si>
  <si>
    <t>55+109</t>
  </si>
  <si>
    <t>61+701</t>
  </si>
  <si>
    <t>23+532</t>
  </si>
  <si>
    <t>14+491</t>
  </si>
  <si>
    <t>1+095</t>
  </si>
  <si>
    <t>1+970</t>
  </si>
  <si>
    <t>5+595</t>
  </si>
  <si>
    <t>แยกภาคเหนือ - ขุนตาน</t>
  </si>
  <si>
    <t>แขวงทางหลวง</t>
  </si>
  <si>
    <t>A.C.</t>
  </si>
  <si>
    <t>รวม</t>
  </si>
  <si>
    <t>-</t>
  </si>
  <si>
    <t>เฉลี่ย</t>
  </si>
  <si>
    <t>20+000</t>
  </si>
  <si>
    <t>3+000</t>
  </si>
  <si>
    <t>16+000</t>
  </si>
  <si>
    <t>ออบหลวง - สะพานแม่ริด</t>
  </si>
  <si>
    <t>126+910</t>
  </si>
  <si>
    <t>46+700</t>
  </si>
  <si>
    <t>11+000</t>
  </si>
  <si>
    <t>20+734</t>
  </si>
  <si>
    <t>6+983</t>
  </si>
  <si>
    <t>36+319</t>
  </si>
  <si>
    <t>0+091</t>
  </si>
  <si>
    <t>0+971</t>
  </si>
  <si>
    <t>13+123</t>
  </si>
  <si>
    <t>31+657</t>
  </si>
  <si>
    <t>ทางเข้ากองพันสัตว์ต่าง</t>
  </si>
  <si>
    <t>ห้วยเดื่อ - หัวทุ่ง</t>
  </si>
  <si>
    <t>ลี้ - แม่บอน</t>
  </si>
  <si>
    <t>ขุนยวม - ปางอุ๋ง</t>
  </si>
  <si>
    <t>สวนสน - ปิงโค้ง</t>
  </si>
  <si>
    <t>ปิงโค้ง - ล้องอ้อ</t>
  </si>
  <si>
    <t>ขี้เหล็กหลวง - สวนสน</t>
  </si>
  <si>
    <t>43+300</t>
  </si>
  <si>
    <t>84+738</t>
  </si>
  <si>
    <t>138+993</t>
  </si>
  <si>
    <t>30+893</t>
  </si>
  <si>
    <t>93+657</t>
  </si>
  <si>
    <t>ท่าตอน - แม่แหลง</t>
  </si>
  <si>
    <t>26+505</t>
  </si>
  <si>
    <t>รอยแตกตามขวาง(แผ่น)</t>
  </si>
  <si>
    <t>รอยแตกที่มุม (แผ่น)</t>
  </si>
  <si>
    <t>วัสดุยาแนวรอยต่อเสียหาย (แผ่น)</t>
  </si>
  <si>
    <t>C.C.</t>
  </si>
  <si>
    <t>ดอยติ - ลำพูน</t>
  </si>
  <si>
    <t>4+854</t>
  </si>
  <si>
    <t>บ้านหวด - แม่กา</t>
  </si>
  <si>
    <t>795+336</t>
  </si>
  <si>
    <t>792+336</t>
  </si>
  <si>
    <t>ดงสันเงิน - ขามแดง</t>
  </si>
  <si>
    <t>18+579</t>
  </si>
  <si>
    <t>จำนวนแผ่นรอยเลื่อนต่างระดับของผิวทาง (แผ่น)</t>
  </si>
  <si>
    <t>เกาะคา - สามัคคี</t>
  </si>
  <si>
    <t>691+231</t>
  </si>
  <si>
    <t>710+393</t>
  </si>
  <si>
    <t>548+436</t>
  </si>
  <si>
    <t>563+984</t>
  </si>
  <si>
    <t>32+664</t>
  </si>
  <si>
    <t>41+868</t>
  </si>
  <si>
    <t>0+140</t>
  </si>
  <si>
    <t>7+565</t>
  </si>
  <si>
    <t>เชียงใหม่ - ปากทางท่าลี่</t>
  </si>
  <si>
    <t>4+149</t>
  </si>
  <si>
    <t>ดอนไชย - ห้วยหญ้าไทร</t>
  </si>
  <si>
    <t>สันมะเกลือ - เมืองปาน</t>
  </si>
  <si>
    <t>10+623</t>
  </si>
  <si>
    <t>0+695</t>
  </si>
  <si>
    <t>1+385</t>
  </si>
  <si>
    <t>ออบหลวง - สะพานแม่กิ๊ดหลวง</t>
  </si>
  <si>
    <t>สะพานแม่กิ้ดหลวง - แม่ซา</t>
  </si>
  <si>
    <t>อินทนนท์ - แม่แจ่ม</t>
  </si>
  <si>
    <t>เชียงใหม่ - ออนหลวย</t>
  </si>
  <si>
    <t>สนามกีฬาสมโภชเชียงใหม่ 700 ปี - ศาลจังหวัดเชียงใหม่</t>
  </si>
  <si>
    <t>หนองฮ่อ -ศูนย์พัฒนาปิโตรเลียมภาคเหนือ</t>
  </si>
  <si>
    <t>กิ่วไฮ - ขุนแจ๋</t>
  </si>
  <si>
    <t>แม่ข้อน - นาหวาย</t>
  </si>
  <si>
    <t>นาหวาย - สินไชย</t>
  </si>
  <si>
    <t>สินไชย - บ้านหลวง</t>
  </si>
  <si>
    <t>แม่จา - รินหลวง</t>
  </si>
  <si>
    <t>แม่นะ - ท่าไคร้</t>
  </si>
  <si>
    <t>สำนักงานทางหลวงที่ 1 สรุปค่าความเสียหายของผิวลาดยาง แขวงทางหลวงลำปางที่ 2</t>
  </si>
  <si>
    <t>สำนักงานทางหลวงที่ 1 สรุปค่าความเสียหายของผิวคอนกรีต แขวงทางหลวงลำปางที่ 2</t>
  </si>
  <si>
    <t>สำนักงานทางหลวงที่ 1 สรุปค่าความเสียหายของผิวลาดยาง แขวงทางหลวงเชียงใหม่ที่ 1</t>
  </si>
  <si>
    <t>สำนักงานทางหลวงที่ 1 สรุปค่าความเสียหายของผิวคอนกรีต แขวงทางหลวงเชียงใหม่ที่ 1</t>
  </si>
  <si>
    <t>สำนักงานทางหลวงที่ 1 สรุปค่าความเสียหายของผิวคอนกรีต แขวงทางหลวงเชียงใหม่ที่ 2</t>
  </si>
  <si>
    <t>สำนักงานทางหลวงที่ 1 สรุปค่าความเสียหายของผิวลาดยาง แขวงทางหลวงเชียงใหม่ที่ 2</t>
  </si>
  <si>
    <t>สำนักงานทางหลวงที่ 1 สรุปค่าความเสียหายของผิวลาดยาง แขวงทางหลวงลำพูน</t>
  </si>
  <si>
    <t>สำนักงานทางหลวงที่ 1 สรุปค่าความเสียหายของผิวคอนกรีต แขวงทางหลวงลำพูน</t>
  </si>
  <si>
    <t>สำนักงานทางหลวงที่ 1 สรุปค่าความเสียหายของผิวลาดยาง แขวงทางหลวงแม่ฮ่องสอน</t>
  </si>
  <si>
    <t>สำนักงานทางหลวงที่ 1 สรุปค่าความเสียหายของผิวลาดยาง แขวงทางหลวงเชียงใหม่ที่ 3</t>
  </si>
  <si>
    <t>L2</t>
  </si>
  <si>
    <t>L1</t>
  </si>
  <si>
    <t>สำนักงานทางหลวงที่ 1 สรุปค่าความเสียหายของผิวลาดยาง แขวงทางหลวงลำปางที่ 1</t>
  </si>
  <si>
    <t>สำนักงานทางหลวงที่ 1 สรุปค่าความเสียหายของผิวคอนกรีต แขวงทางหลวงลำปางที่ 1</t>
  </si>
  <si>
    <t>IRI &lt; 2.5</t>
  </si>
  <si>
    <t>2.5 ≤ IRI &lt; 3.5</t>
  </si>
  <si>
    <t>3.5 ≤ IRI &lt; 5</t>
  </si>
  <si>
    <t>IRI ≥ 5</t>
  </si>
  <si>
    <t>Rut &lt; 10</t>
  </si>
  <si>
    <t>10 ≤ Rut &lt; 15</t>
  </si>
  <si>
    <t>15 ≤ Rut &lt; 20</t>
  </si>
  <si>
    <t>Rut ≥ 20</t>
  </si>
  <si>
    <t>MPD &lt; 0.25</t>
  </si>
  <si>
    <t>0.25 ≤ MPD &lt; 0.5</t>
  </si>
  <si>
    <t>MPD ≥ 0.5</t>
  </si>
  <si>
    <t>ร้อยละรอยแตก</t>
  </si>
  <si>
    <t>ร้อยละหลุดร่อน</t>
  </si>
  <si>
    <t>ร้อยละรอยปะซ่อม</t>
  </si>
  <si>
    <t xml:space="preserve"> ร้อยละหลุมบ่อ </t>
  </si>
  <si>
    <t>กิโลเมตรเริ่มต้น</t>
  </si>
  <si>
    <t>กิโลเมตรสิ้นสุด</t>
  </si>
  <si>
    <t>ระยะทาง
(กิโลเมตร)</t>
  </si>
  <si>
    <t>IRI เฉลี่ย
(เมตร/กิโลเมตร)</t>
  </si>
  <si>
    <t>ระยะทางที่มีค่าร่องล้อในช่วงต่าง ๆ (กิโลเมตร)</t>
  </si>
  <si>
    <t>Rutting เฉลี่ย (มิลลิเมตร)</t>
  </si>
  <si>
    <t>ระยะทางที่มีค่า MPD ในช่วงต่าง ๆ (กิโลเมตร)</t>
  </si>
  <si>
    <t>MPD
(มิลลิเมตร)</t>
  </si>
  <si>
    <t>รอยแตก  ต่อเนื่อง(ตารางเมตร)</t>
  </si>
  <si>
    <t>รอยแตก 
ไม่ต่อเนื่อง(เมตร)</t>
  </si>
  <si>
    <t>หลุดร่อน (ตารางเมตร)</t>
  </si>
  <si>
    <t xml:space="preserve"> รอยปะซ่อม (ตารางเมตร)</t>
  </si>
  <si>
    <t>หลุมบ่อ (ตารางเมตร)</t>
  </si>
  <si>
    <t>ระยะทางที่มีค่า IRI ในช่วงต่าง ๆ (กิโลเมตร)</t>
  </si>
  <si>
    <t>รอยแตกตามยาว (แผ่น)</t>
  </si>
  <si>
    <t>รอยบิ่นกะเทาะที่รอยต่อ (แผ่น)</t>
  </si>
  <si>
    <t>รอยปะซ่อม (ตารางเมตร)</t>
  </si>
  <si>
    <t>Faulting &gt; 12 มิลลิเมตร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</si>
</sst>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0.000"/>
    <numFmt numFmtId="166" formatCode="[$-1070000]d/mm/yyyy;@"/>
    <numFmt numFmtId="167" formatCode="0\+000"/>
    <numFmt numFmtId="168" formatCode="[$-107041E]d\ mmm\ yy;@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2"/>
      <color theme="1"/>
      <name val="Tahoma"/>
      <family val="2"/>
    </font>
    <font>
      <sz val="11"/>
      <color indexed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indexed="8"/>
      <name val="Angsana New"/>
      <family val="1"/>
    </font>
    <font>
      <sz val="16"/>
      <color rgb="FF000000"/>
      <name val="Angsana New"/>
      <family val="1"/>
    </font>
    <font>
      <b/>
      <sz val="11"/>
      <color theme="1"/>
      <name val="Calibri"/>
      <family val="2"/>
      <charset val="222"/>
      <scheme val="minor"/>
    </font>
    <font>
      <b/>
      <sz val="12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2" fillId="0" borderId="0" xfId="0" applyFont="1" applyFill="1"/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67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8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/>
    </xf>
    <xf numFmtId="167" fontId="6" fillId="0" borderId="1" xfId="0" applyNumberFormat="1" applyFont="1" applyFill="1" applyBorder="1" applyAlignment="1">
      <alignment horizontal="center" vertical="center"/>
    </xf>
    <xf numFmtId="167" fontId="6" fillId="0" borderId="1" xfId="10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6" fillId="0" borderId="1" xfId="10" applyFont="1" applyFill="1" applyBorder="1" applyAlignment="1">
      <alignment horizontal="center" vertical="top"/>
    </xf>
    <xf numFmtId="168" fontId="6" fillId="0" borderId="1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/>
    </xf>
    <xf numFmtId="165" fontId="2" fillId="0" borderId="0" xfId="0" applyNumberFormat="1" applyFont="1"/>
    <xf numFmtId="2" fontId="6" fillId="0" borderId="1" xfId="4" applyNumberFormat="1" applyFon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 applyFill="1"/>
    <xf numFmtId="2" fontId="6" fillId="0" borderId="1" xfId="4" applyNumberFormat="1" applyFont="1" applyFill="1" applyBorder="1" applyAlignment="1">
      <alignment horizontal="center"/>
    </xf>
    <xf numFmtId="1" fontId="6" fillId="0" borderId="1" xfId="10" applyNumberFormat="1" applyFont="1" applyFill="1" applyBorder="1" applyAlignment="1">
      <alignment horizontal="center" vertical="top"/>
    </xf>
    <xf numFmtId="168" fontId="6" fillId="0" borderId="1" xfId="4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167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8" fontId="6" fillId="0" borderId="1" xfId="0" applyNumberFormat="1" applyFont="1" applyFill="1" applyBorder="1" applyAlignment="1">
      <alignment horizontal="center" vertical="center"/>
    </xf>
    <xf numFmtId="167" fontId="6" fillId="0" borderId="1" xfId="4" applyNumberFormat="1" applyFont="1" applyFill="1" applyBorder="1" applyAlignment="1">
      <alignment horizontal="center"/>
    </xf>
    <xf numFmtId="168" fontId="6" fillId="0" borderId="1" xfId="0" applyNumberFormat="1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7" fontId="6" fillId="0" borderId="0" xfId="4" applyNumberFormat="1" applyFont="1" applyAlignment="1">
      <alignment horizontal="center"/>
    </xf>
    <xf numFmtId="167" fontId="6" fillId="0" borderId="1" xfId="4" applyNumberFormat="1" applyFont="1" applyBorder="1" applyAlignment="1">
      <alignment horizontal="center"/>
    </xf>
    <xf numFmtId="0" fontId="6" fillId="0" borderId="1" xfId="4" applyNumberFormat="1" applyFont="1" applyBorder="1" applyAlignment="1">
      <alignment horizontal="center"/>
    </xf>
    <xf numFmtId="0" fontId="0" fillId="0" borderId="0" xfId="0" applyBorder="1"/>
    <xf numFmtId="43" fontId="7" fillId="4" borderId="0" xfId="2" applyFont="1" applyFill="1" applyBorder="1" applyAlignment="1">
      <alignment horizontal="center" vertical="center" wrapText="1"/>
    </xf>
    <xf numFmtId="165" fontId="6" fillId="4" borderId="0" xfId="0" applyNumberFormat="1" applyFont="1" applyFill="1" applyBorder="1" applyAlignment="1">
      <alignment horizontal="center"/>
    </xf>
    <xf numFmtId="165" fontId="6" fillId="4" borderId="0" xfId="4" applyNumberFormat="1" applyFont="1" applyFill="1" applyBorder="1" applyAlignment="1">
      <alignment horizontal="center"/>
    </xf>
    <xf numFmtId="165" fontId="6" fillId="0" borderId="0" xfId="4" applyNumberFormat="1" applyFont="1" applyBorder="1" applyAlignment="1">
      <alignment horizontal="center"/>
    </xf>
    <xf numFmtId="167" fontId="6" fillId="0" borderId="1" xfId="4" applyNumberFormat="1" applyFont="1" applyFill="1" applyBorder="1" applyAlignment="1">
      <alignment horizontal="center"/>
    </xf>
    <xf numFmtId="168" fontId="6" fillId="0" borderId="1" xfId="0" applyNumberFormat="1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7" fontId="6" fillId="0" borderId="0" xfId="4" applyNumberFormat="1" applyFont="1" applyAlignment="1">
      <alignment horizontal="center"/>
    </xf>
    <xf numFmtId="167" fontId="6" fillId="0" borderId="1" xfId="4" applyNumberFormat="1" applyFont="1" applyBorder="1" applyAlignment="1">
      <alignment horizontal="center"/>
    </xf>
    <xf numFmtId="0" fontId="0" fillId="0" borderId="0" xfId="0"/>
    <xf numFmtId="167" fontId="6" fillId="0" borderId="1" xfId="4" applyNumberFormat="1" applyFont="1" applyFill="1" applyBorder="1" applyAlignment="1">
      <alignment horizontal="center"/>
    </xf>
    <xf numFmtId="168" fontId="6" fillId="0" borderId="1" xfId="0" applyNumberFormat="1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7" fontId="6" fillId="0" borderId="0" xfId="4" applyNumberFormat="1" applyFont="1" applyAlignment="1">
      <alignment horizontal="center"/>
    </xf>
    <xf numFmtId="167" fontId="6" fillId="0" borderId="1" xfId="4" applyNumberFormat="1" applyFont="1" applyBorder="1" applyAlignment="1">
      <alignment horizontal="center"/>
    </xf>
    <xf numFmtId="0" fontId="6" fillId="0" borderId="1" xfId="4" applyNumberFormat="1" applyFont="1" applyBorder="1" applyAlignment="1">
      <alignment horizontal="center"/>
    </xf>
    <xf numFmtId="167" fontId="6" fillId="0" borderId="1" xfId="4" applyNumberFormat="1" applyFont="1" applyFill="1" applyBorder="1" applyAlignment="1">
      <alignment horizontal="center"/>
    </xf>
    <xf numFmtId="168" fontId="6" fillId="0" borderId="1" xfId="0" applyNumberFormat="1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7" fontId="6" fillId="0" borderId="0" xfId="4" applyNumberFormat="1" applyFont="1" applyAlignment="1">
      <alignment horizontal="center"/>
    </xf>
    <xf numFmtId="167" fontId="6" fillId="0" borderId="1" xfId="4" applyNumberFormat="1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167" fontId="6" fillId="0" borderId="1" xfId="4" applyNumberFormat="1" applyFont="1" applyFill="1" applyBorder="1" applyAlignment="1">
      <alignment horizontal="center"/>
    </xf>
    <xf numFmtId="168" fontId="6" fillId="0" borderId="1" xfId="0" applyNumberFormat="1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6" fillId="0" borderId="1" xfId="4" applyNumberFormat="1" applyFont="1" applyFill="1" applyBorder="1" applyAlignment="1">
      <alignment horizontal="center"/>
    </xf>
    <xf numFmtId="167" fontId="6" fillId="0" borderId="0" xfId="4" applyNumberFormat="1" applyFont="1" applyAlignment="1">
      <alignment horizontal="center"/>
    </xf>
    <xf numFmtId="167" fontId="6" fillId="0" borderId="1" xfId="4" applyNumberFormat="1" applyFont="1" applyBorder="1" applyAlignment="1">
      <alignment horizontal="center"/>
    </xf>
    <xf numFmtId="0" fontId="6" fillId="0" borderId="1" xfId="4" applyNumberFormat="1" applyFont="1" applyBorder="1" applyAlignment="1">
      <alignment horizontal="center"/>
    </xf>
    <xf numFmtId="43" fontId="8" fillId="2" borderId="4" xfId="2" applyFont="1" applyFill="1" applyBorder="1" applyAlignment="1">
      <alignment horizontal="center" vertical="center" wrapText="1"/>
    </xf>
    <xf numFmtId="165" fontId="6" fillId="0" borderId="1" xfId="4" applyNumberFormat="1" applyFont="1" applyBorder="1" applyAlignment="1">
      <alignment horizontal="center"/>
    </xf>
    <xf numFmtId="43" fontId="7" fillId="4" borderId="0" xfId="2" applyFont="1" applyFill="1" applyBorder="1" applyAlignment="1">
      <alignment horizontal="center" vertical="center" wrapText="1"/>
    </xf>
    <xf numFmtId="2" fontId="0" fillId="0" borderId="0" xfId="0" applyNumberFormat="1"/>
    <xf numFmtId="0" fontId="6" fillId="0" borderId="6" xfId="0" applyFont="1" applyBorder="1" applyAlignment="1"/>
    <xf numFmtId="1" fontId="6" fillId="0" borderId="1" xfId="0" applyNumberFormat="1" applyFont="1" applyFill="1" applyBorder="1" applyAlignment="1">
      <alignment horizontal="center"/>
    </xf>
    <xf numFmtId="1" fontId="6" fillId="0" borderId="1" xfId="4" applyNumberFormat="1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43" fontId="8" fillId="2" borderId="1" xfId="2" applyFont="1" applyFill="1" applyBorder="1" applyAlignment="1">
      <alignment horizontal="center" vertical="center" wrapText="1"/>
    </xf>
    <xf numFmtId="43" fontId="8" fillId="2" borderId="2" xfId="2" applyFont="1" applyFill="1" applyBorder="1" applyAlignment="1">
      <alignment horizontal="center" vertical="center" wrapText="1"/>
    </xf>
    <xf numFmtId="43" fontId="8" fillId="2" borderId="5" xfId="2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top"/>
    </xf>
    <xf numFmtId="2" fontId="6" fillId="0" borderId="1" xfId="4" applyNumberFormat="1" applyFont="1" applyFill="1" applyBorder="1" applyAlignment="1">
      <alignment horizontal="center" vertical="center"/>
    </xf>
    <xf numFmtId="43" fontId="8" fillId="2" borderId="2" xfId="2" applyFont="1" applyFill="1" applyBorder="1" applyAlignment="1">
      <alignment horizontal="center" vertical="center" wrapText="1"/>
    </xf>
    <xf numFmtId="43" fontId="8" fillId="2" borderId="5" xfId="2" applyFont="1" applyFill="1" applyBorder="1" applyAlignment="1">
      <alignment horizontal="center" vertical="center" wrapText="1"/>
    </xf>
    <xf numFmtId="43" fontId="8" fillId="2" borderId="1" xfId="2" applyFont="1" applyFill="1" applyBorder="1" applyAlignment="1">
      <alignment horizontal="center" vertical="center" wrapText="1"/>
    </xf>
    <xf numFmtId="0" fontId="10" fillId="0" borderId="0" xfId="0" applyFont="1" applyFill="1"/>
    <xf numFmtId="165" fontId="7" fillId="0" borderId="1" xfId="4" applyNumberFormat="1" applyFont="1" applyFill="1" applyBorder="1" applyAlignment="1">
      <alignment horizontal="center"/>
    </xf>
    <xf numFmtId="0" fontId="7" fillId="0" borderId="1" xfId="4" applyFont="1" applyFill="1" applyBorder="1" applyAlignment="1">
      <alignment horizontal="center"/>
    </xf>
    <xf numFmtId="2" fontId="7" fillId="0" borderId="1" xfId="4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10" fillId="0" borderId="0" xfId="0" applyFont="1"/>
    <xf numFmtId="0" fontId="7" fillId="0" borderId="1" xfId="4" applyFont="1" applyBorder="1" applyAlignment="1">
      <alignment horizontal="center"/>
    </xf>
    <xf numFmtId="2" fontId="7" fillId="0" borderId="1" xfId="4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65" fontId="7" fillId="0" borderId="1" xfId="4" applyNumberFormat="1" applyFont="1" applyBorder="1" applyAlignment="1">
      <alignment horizontal="center"/>
    </xf>
    <xf numFmtId="165" fontId="10" fillId="0" borderId="0" xfId="0" applyNumberFormat="1" applyFont="1"/>
    <xf numFmtId="165" fontId="11" fillId="0" borderId="0" xfId="0" applyNumberFormat="1" applyFont="1"/>
    <xf numFmtId="2" fontId="7" fillId="0" borderId="1" xfId="0" applyNumberFormat="1" applyFont="1" applyFill="1" applyBorder="1" applyAlignment="1">
      <alignment horizontal="center" vertical="center"/>
    </xf>
    <xf numFmtId="165" fontId="7" fillId="4" borderId="0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43" fontId="8" fillId="2" borderId="2" xfId="2" applyFont="1" applyFill="1" applyBorder="1" applyAlignment="1">
      <alignment horizontal="center" vertical="center" wrapText="1"/>
    </xf>
    <xf numFmtId="43" fontId="8" fillId="2" borderId="5" xfId="2" applyFont="1" applyFill="1" applyBorder="1" applyAlignment="1">
      <alignment horizontal="center" vertical="center" wrapText="1"/>
    </xf>
    <xf numFmtId="165" fontId="8" fillId="2" borderId="2" xfId="2" applyNumberFormat="1" applyFont="1" applyFill="1" applyBorder="1" applyAlignment="1">
      <alignment horizontal="center" vertical="center" wrapText="1"/>
    </xf>
    <xf numFmtId="165" fontId="8" fillId="2" borderId="5" xfId="2" applyNumberFormat="1" applyFont="1" applyFill="1" applyBorder="1" applyAlignment="1">
      <alignment horizontal="center" vertical="center" wrapText="1"/>
    </xf>
    <xf numFmtId="43" fontId="8" fillId="2" borderId="1" xfId="2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2" fontId="8" fillId="2" borderId="2" xfId="2" applyNumberFormat="1" applyFont="1" applyFill="1" applyBorder="1" applyAlignment="1">
      <alignment horizontal="center" vertical="center" wrapText="1"/>
    </xf>
    <xf numFmtId="2" fontId="8" fillId="2" borderId="5" xfId="2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1" fontId="8" fillId="2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43" fontId="7" fillId="4" borderId="0" xfId="2" applyFont="1" applyFill="1" applyBorder="1" applyAlignment="1">
      <alignment horizontal="center" vertical="center" wrapText="1"/>
    </xf>
  </cellXfs>
  <cellStyles count="14">
    <cellStyle name="Comma 2" xfId="2"/>
    <cellStyle name="Comma 3" xfId="13"/>
    <cellStyle name="Normal" xfId="0" builtinId="0"/>
    <cellStyle name="Normal 100" xfId="3"/>
    <cellStyle name="Normal 106" xfId="5"/>
    <cellStyle name="Normal 107" xfId="4"/>
    <cellStyle name="Normal 110" xfId="11"/>
    <cellStyle name="Normal 112 2" xfId="7"/>
    <cellStyle name="Normal 15" xfId="8"/>
    <cellStyle name="Normal 2" xfId="1"/>
    <cellStyle name="Normal 2 10" xfId="10"/>
    <cellStyle name="Normal 24" xfId="9"/>
    <cellStyle name="Normal 3" xfId="12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9"/>
  <sheetViews>
    <sheetView tabSelected="1" view="pageBreakPreview" topLeftCell="A13" zoomScale="60" zoomScaleNormal="90" zoomScalePageLayoutView="70" workbookViewId="0">
      <selection activeCell="S83" sqref="S83"/>
    </sheetView>
  </sheetViews>
  <sheetFormatPr defaultRowHeight="15"/>
  <cols>
    <col min="1" max="1" width="28.42578125" customWidth="1"/>
    <col min="5" max="5" width="29.5703125" customWidth="1"/>
    <col min="8" max="8" width="10.140625" customWidth="1"/>
    <col min="9" max="9" width="10.7109375" customWidth="1"/>
    <col min="10" max="10" width="9.140625" customWidth="1"/>
    <col min="11" max="11" width="10.7109375" customWidth="1"/>
    <col min="12" max="13" width="9.140625" customWidth="1"/>
    <col min="14" max="14" width="13.140625" customWidth="1"/>
    <col min="15" max="15" width="12" customWidth="1"/>
    <col min="16" max="16" width="9.140625" customWidth="1"/>
    <col min="17" max="17" width="14.140625" customWidth="1"/>
    <col min="18" max="18" width="10.85546875" customWidth="1"/>
    <col min="19" max="19" width="16.5703125" customWidth="1"/>
    <col min="20" max="20" width="13" customWidth="1"/>
    <col min="21" max="21" width="11.7109375" customWidth="1"/>
    <col min="22" max="22" width="12.42578125" customWidth="1"/>
    <col min="23" max="23" width="13.42578125" customWidth="1"/>
    <col min="24" max="24" width="16.140625" customWidth="1"/>
    <col min="25" max="25" width="10.7109375" customWidth="1"/>
    <col min="26" max="26" width="11.140625" customWidth="1"/>
    <col min="27" max="27" width="12.28515625" customWidth="1"/>
    <col min="28" max="28" width="10.42578125" customWidth="1"/>
    <col min="29" max="29" width="21.140625" customWidth="1"/>
    <col min="30" max="30" width="12" customWidth="1"/>
    <col min="31" max="31" width="9.140625" customWidth="1"/>
    <col min="32" max="32" width="14.28515625" customWidth="1"/>
    <col min="33" max="33" width="11" customWidth="1"/>
    <col min="34" max="34" width="11.7109375" customWidth="1"/>
    <col min="35" max="38" width="9" customWidth="1"/>
  </cols>
  <sheetData>
    <row r="1" spans="1:45" ht="23.25">
      <c r="A1" s="84" t="s">
        <v>277</v>
      </c>
      <c r="B1" s="84"/>
      <c r="C1" s="84"/>
      <c r="D1" s="84"/>
      <c r="E1" s="56"/>
    </row>
    <row r="2" spans="1:45" s="1" customFormat="1" ht="28.5" customHeight="1">
      <c r="A2" s="127" t="s">
        <v>202</v>
      </c>
      <c r="B2" s="127" t="s">
        <v>0</v>
      </c>
      <c r="C2" s="141" t="s">
        <v>1</v>
      </c>
      <c r="D2" s="142" t="s">
        <v>2</v>
      </c>
      <c r="E2" s="127" t="s">
        <v>3</v>
      </c>
      <c r="F2" s="127" t="s">
        <v>304</v>
      </c>
      <c r="G2" s="127" t="s">
        <v>305</v>
      </c>
      <c r="H2" s="134" t="s">
        <v>306</v>
      </c>
      <c r="I2" s="127" t="s">
        <v>4</v>
      </c>
      <c r="J2" s="127" t="s">
        <v>5</v>
      </c>
      <c r="K2" s="135" t="s">
        <v>6</v>
      </c>
      <c r="L2" s="127" t="s">
        <v>7</v>
      </c>
      <c r="M2" s="136" t="s">
        <v>317</v>
      </c>
      <c r="N2" s="136"/>
      <c r="O2" s="136"/>
      <c r="P2" s="136"/>
      <c r="Q2" s="137" t="s">
        <v>307</v>
      </c>
      <c r="R2" s="136" t="s">
        <v>308</v>
      </c>
      <c r="S2" s="136"/>
      <c r="T2" s="136"/>
      <c r="U2" s="136"/>
      <c r="V2" s="137" t="s">
        <v>309</v>
      </c>
      <c r="W2" s="129" t="s">
        <v>310</v>
      </c>
      <c r="X2" s="130"/>
      <c r="Y2" s="131"/>
      <c r="Z2" s="137" t="s">
        <v>311</v>
      </c>
      <c r="AA2" s="126" t="s">
        <v>312</v>
      </c>
      <c r="AB2" s="126" t="s">
        <v>313</v>
      </c>
      <c r="AC2" s="124" t="s">
        <v>300</v>
      </c>
      <c r="AD2" s="122" t="s">
        <v>314</v>
      </c>
      <c r="AE2" s="132" t="s">
        <v>301</v>
      </c>
      <c r="AF2" s="122" t="s">
        <v>315</v>
      </c>
      <c r="AG2" s="124" t="s">
        <v>302</v>
      </c>
      <c r="AH2" s="122" t="s">
        <v>316</v>
      </c>
      <c r="AI2" s="122" t="s">
        <v>303</v>
      </c>
    </row>
    <row r="3" spans="1:45" s="1" customFormat="1" ht="52.5" customHeight="1">
      <c r="A3" s="127"/>
      <c r="B3" s="127"/>
      <c r="C3" s="141"/>
      <c r="D3" s="142"/>
      <c r="E3" s="127"/>
      <c r="F3" s="127"/>
      <c r="G3" s="127"/>
      <c r="H3" s="134"/>
      <c r="I3" s="127"/>
      <c r="J3" s="127"/>
      <c r="K3" s="135"/>
      <c r="L3" s="127"/>
      <c r="M3" s="3" t="s">
        <v>289</v>
      </c>
      <c r="N3" s="4" t="s">
        <v>290</v>
      </c>
      <c r="O3" s="4" t="s">
        <v>291</v>
      </c>
      <c r="P3" s="3" t="s">
        <v>292</v>
      </c>
      <c r="Q3" s="137"/>
      <c r="R3" s="3" t="s">
        <v>293</v>
      </c>
      <c r="S3" s="4" t="s">
        <v>294</v>
      </c>
      <c r="T3" s="4" t="s">
        <v>295</v>
      </c>
      <c r="U3" s="3" t="s">
        <v>296</v>
      </c>
      <c r="V3" s="137"/>
      <c r="W3" s="70" t="s">
        <v>297</v>
      </c>
      <c r="X3" s="71" t="s">
        <v>298</v>
      </c>
      <c r="Y3" s="70" t="s">
        <v>299</v>
      </c>
      <c r="Z3" s="137"/>
      <c r="AA3" s="126"/>
      <c r="AB3" s="126"/>
      <c r="AC3" s="125"/>
      <c r="AD3" s="123"/>
      <c r="AE3" s="133"/>
      <c r="AF3" s="123"/>
      <c r="AG3" s="125"/>
      <c r="AH3" s="123"/>
      <c r="AI3" s="123"/>
    </row>
    <row r="4" spans="1:45" s="1" customFormat="1" ht="23.25">
      <c r="A4" s="14" t="s">
        <v>8</v>
      </c>
      <c r="B4" s="87">
        <v>521</v>
      </c>
      <c r="C4" s="87">
        <v>108</v>
      </c>
      <c r="D4" s="87">
        <v>101</v>
      </c>
      <c r="E4" s="87" t="s">
        <v>256</v>
      </c>
      <c r="F4" s="9">
        <v>14714</v>
      </c>
      <c r="G4" s="9">
        <v>49615</v>
      </c>
      <c r="H4" s="32">
        <v>34.901000000000003</v>
      </c>
      <c r="I4" s="10">
        <v>4</v>
      </c>
      <c r="J4" s="35" t="s">
        <v>285</v>
      </c>
      <c r="K4" s="73">
        <v>42223</v>
      </c>
      <c r="L4" s="35" t="s">
        <v>203</v>
      </c>
      <c r="M4" s="93">
        <v>21.75</v>
      </c>
      <c r="N4" s="93">
        <v>8.5749999999999993</v>
      </c>
      <c r="O4" s="93">
        <v>3.125</v>
      </c>
      <c r="P4" s="93">
        <v>0.47499999999999998</v>
      </c>
      <c r="Q4" s="93">
        <v>3.2469999999999999</v>
      </c>
      <c r="R4" s="93">
        <v>30.324999999999999</v>
      </c>
      <c r="S4" s="93">
        <v>3.6</v>
      </c>
      <c r="T4" s="93">
        <v>0</v>
      </c>
      <c r="U4" s="93">
        <v>0</v>
      </c>
      <c r="V4" s="93">
        <v>3.71</v>
      </c>
      <c r="W4" s="93">
        <v>0</v>
      </c>
      <c r="X4" s="93">
        <v>0</v>
      </c>
      <c r="Y4" s="93">
        <v>33.925000000000004</v>
      </c>
      <c r="Z4" s="93">
        <v>1.1120000000000001</v>
      </c>
      <c r="AA4" s="93">
        <v>151.32</v>
      </c>
      <c r="AB4" s="93">
        <v>15.1</v>
      </c>
      <c r="AC4" s="93">
        <f t="shared" ref="AC4:AC25" si="0">(AA4+AB4*0.5)/(3.5*H4*1000)*100</f>
        <v>0.1300576733372355</v>
      </c>
      <c r="AD4" s="93">
        <v>59.62</v>
      </c>
      <c r="AE4" s="93">
        <f t="shared" ref="AE4:AE25" si="1">AD4/(3.5*H4*1000)*100</f>
        <v>4.8807443094139744E-2</v>
      </c>
      <c r="AF4" s="93">
        <v>10.199999999999999</v>
      </c>
      <c r="AG4" s="93">
        <f t="shared" ref="AG4:AG25" si="2">AF4/(3.5*H4*1000)*100</f>
        <v>8.3501496068471206E-3</v>
      </c>
      <c r="AH4" s="93">
        <v>0</v>
      </c>
      <c r="AI4" s="93">
        <f t="shared" ref="AI4:AI25" si="3">AH4/(3.5*H4*1000)*100</f>
        <v>0</v>
      </c>
      <c r="AM4" s="22">
        <f t="shared" ref="AM4:AM25" si="4">M4+N4+O4+P4</f>
        <v>33.925000000000004</v>
      </c>
      <c r="AN4" s="22">
        <f t="shared" ref="AN4:AN25" si="5">R4+S4+T4+U4</f>
        <v>33.924999999999997</v>
      </c>
      <c r="AO4" s="22">
        <f t="shared" ref="AO4:AO25" si="6">W4+X4+Y4</f>
        <v>33.925000000000004</v>
      </c>
      <c r="AQ4" s="1">
        <v>0.97203518523824539</v>
      </c>
      <c r="AR4" s="1">
        <v>0.97203518523824517</v>
      </c>
      <c r="AS4" s="1">
        <v>0.97203518523824539</v>
      </c>
    </row>
    <row r="5" spans="1:45" s="1" customFormat="1" ht="23.25">
      <c r="A5" s="14" t="s">
        <v>8</v>
      </c>
      <c r="B5" s="87">
        <v>521</v>
      </c>
      <c r="C5" s="87">
        <v>108</v>
      </c>
      <c r="D5" s="87">
        <v>101</v>
      </c>
      <c r="E5" s="87" t="s">
        <v>256</v>
      </c>
      <c r="F5" s="31">
        <v>49615</v>
      </c>
      <c r="G5" s="31">
        <v>14714</v>
      </c>
      <c r="H5" s="32">
        <v>34.901000000000003</v>
      </c>
      <c r="I5" s="34">
        <v>4</v>
      </c>
      <c r="J5" s="35" t="s">
        <v>103</v>
      </c>
      <c r="K5" s="73">
        <v>42223</v>
      </c>
      <c r="L5" s="35" t="s">
        <v>203</v>
      </c>
      <c r="M5" s="93">
        <v>19.55</v>
      </c>
      <c r="N5" s="93">
        <v>7.75</v>
      </c>
      <c r="O5" s="93">
        <v>5.6749999999999998</v>
      </c>
      <c r="P5" s="93">
        <v>0.95</v>
      </c>
      <c r="Q5" s="93">
        <v>3.5139999999999998</v>
      </c>
      <c r="R5" s="93">
        <v>27.3</v>
      </c>
      <c r="S5" s="93">
        <v>6.625</v>
      </c>
      <c r="T5" s="93">
        <v>0</v>
      </c>
      <c r="U5" s="93">
        <v>0</v>
      </c>
      <c r="V5" s="93">
        <v>3.8119999999999998</v>
      </c>
      <c r="W5" s="93">
        <v>0</v>
      </c>
      <c r="X5" s="93">
        <v>0</v>
      </c>
      <c r="Y5" s="93">
        <v>33.925000000000004</v>
      </c>
      <c r="Z5" s="93">
        <v>1.089</v>
      </c>
      <c r="AA5" s="93">
        <v>214.3</v>
      </c>
      <c r="AB5" s="93">
        <v>18.690000000000001</v>
      </c>
      <c r="AC5" s="93">
        <f t="shared" si="0"/>
        <v>0.18308521655130633</v>
      </c>
      <c r="AD5" s="93">
        <v>12.32</v>
      </c>
      <c r="AE5" s="93">
        <f t="shared" si="1"/>
        <v>1.0085670897682013E-2</v>
      </c>
      <c r="AF5" s="93">
        <v>9.8000000000000007</v>
      </c>
      <c r="AG5" s="93">
        <f t="shared" si="2"/>
        <v>8.0226927595197835E-3</v>
      </c>
      <c r="AH5" s="93">
        <v>1</v>
      </c>
      <c r="AI5" s="93">
        <f t="shared" si="3"/>
        <v>8.1864211831834521E-4</v>
      </c>
      <c r="AM5" s="22">
        <f t="shared" si="4"/>
        <v>33.925000000000004</v>
      </c>
      <c r="AN5" s="22">
        <f t="shared" si="5"/>
        <v>33.924999999999997</v>
      </c>
      <c r="AO5" s="22">
        <f t="shared" si="6"/>
        <v>33.925000000000004</v>
      </c>
      <c r="AQ5" s="1">
        <v>0.97203518523824539</v>
      </c>
      <c r="AR5" s="1">
        <v>0.97203518523824517</v>
      </c>
      <c r="AS5" s="1">
        <v>0.97203518523824539</v>
      </c>
    </row>
    <row r="6" spans="1:45" s="1" customFormat="1" ht="23.25">
      <c r="A6" s="5" t="s">
        <v>8</v>
      </c>
      <c r="B6" s="6">
        <v>521</v>
      </c>
      <c r="C6" s="13">
        <v>108</v>
      </c>
      <c r="D6" s="7">
        <v>102</v>
      </c>
      <c r="E6" s="8" t="s">
        <v>9</v>
      </c>
      <c r="F6" s="31" t="s">
        <v>96</v>
      </c>
      <c r="G6" s="31" t="s">
        <v>95</v>
      </c>
      <c r="H6" s="32">
        <v>12.78</v>
      </c>
      <c r="I6" s="34">
        <v>4</v>
      </c>
      <c r="J6" s="35" t="s">
        <v>12</v>
      </c>
      <c r="K6" s="37">
        <v>42231</v>
      </c>
      <c r="L6" s="35" t="s">
        <v>203</v>
      </c>
      <c r="M6" s="93">
        <v>9.9499999999999993</v>
      </c>
      <c r="N6" s="93">
        <v>1.575</v>
      </c>
      <c r="O6" s="93">
        <v>0.875</v>
      </c>
      <c r="P6" s="93">
        <v>0.5</v>
      </c>
      <c r="Q6" s="93">
        <v>2.2031399999999999</v>
      </c>
      <c r="R6" s="93">
        <v>11.824999999999999</v>
      </c>
      <c r="S6" s="93">
        <v>0.82499999999999996</v>
      </c>
      <c r="T6" s="93">
        <v>0.22500000000000001</v>
      </c>
      <c r="U6" s="93">
        <v>2.5000000000000001E-2</v>
      </c>
      <c r="V6" s="93">
        <v>4.1338800000000004</v>
      </c>
      <c r="W6" s="93">
        <v>0</v>
      </c>
      <c r="X6" s="93">
        <v>0</v>
      </c>
      <c r="Y6" s="93">
        <v>12.899999999999999</v>
      </c>
      <c r="Z6" s="93">
        <v>0.95299199999999995</v>
      </c>
      <c r="AA6" s="93">
        <v>85.63</v>
      </c>
      <c r="AB6" s="93">
        <v>15.1</v>
      </c>
      <c r="AC6" s="93">
        <f t="shared" si="0"/>
        <v>0.20831656606304494</v>
      </c>
      <c r="AD6" s="93">
        <v>0</v>
      </c>
      <c r="AE6" s="93">
        <f t="shared" si="1"/>
        <v>0</v>
      </c>
      <c r="AF6" s="93">
        <v>0</v>
      </c>
      <c r="AG6" s="93">
        <f t="shared" si="2"/>
        <v>0</v>
      </c>
      <c r="AH6" s="93">
        <v>1</v>
      </c>
      <c r="AI6" s="93">
        <f t="shared" si="3"/>
        <v>2.2356360384529401E-3</v>
      </c>
      <c r="AM6" s="22">
        <f t="shared" si="4"/>
        <v>12.899999999999999</v>
      </c>
      <c r="AN6" s="22">
        <f t="shared" si="5"/>
        <v>12.899999999999999</v>
      </c>
      <c r="AO6" s="22">
        <f t="shared" si="6"/>
        <v>12.899999999999999</v>
      </c>
      <c r="AQ6" s="1">
        <v>1.0093896713615023</v>
      </c>
      <c r="AR6" s="1">
        <v>1.0093896713615023</v>
      </c>
      <c r="AS6" s="1">
        <v>1.0093896713615023</v>
      </c>
    </row>
    <row r="7" spans="1:45" s="1" customFormat="1" ht="23.25">
      <c r="A7" s="5" t="s">
        <v>8</v>
      </c>
      <c r="B7" s="6">
        <v>521</v>
      </c>
      <c r="C7" s="13">
        <v>108</v>
      </c>
      <c r="D7" s="7">
        <v>102</v>
      </c>
      <c r="E7" s="8" t="s">
        <v>9</v>
      </c>
      <c r="F7" s="31">
        <v>49615</v>
      </c>
      <c r="G7" s="31">
        <v>62395</v>
      </c>
      <c r="H7" s="32">
        <v>12.78</v>
      </c>
      <c r="I7" s="34">
        <v>4</v>
      </c>
      <c r="J7" s="35" t="s">
        <v>286</v>
      </c>
      <c r="K7" s="37">
        <v>42229</v>
      </c>
      <c r="L7" s="35" t="s">
        <v>203</v>
      </c>
      <c r="M7" s="93">
        <v>11.425000000000001</v>
      </c>
      <c r="N7" s="93">
        <v>0.9</v>
      </c>
      <c r="O7" s="93">
        <v>0.27500000000000002</v>
      </c>
      <c r="P7" s="93">
        <v>0.27500000000000002</v>
      </c>
      <c r="Q7" s="93">
        <v>1.71831</v>
      </c>
      <c r="R7" s="93">
        <v>12.775</v>
      </c>
      <c r="S7" s="93">
        <v>7.4999999999999997E-2</v>
      </c>
      <c r="T7" s="93">
        <v>0</v>
      </c>
      <c r="U7" s="93">
        <v>2.5000000000000001E-2</v>
      </c>
      <c r="V7" s="93">
        <v>2.3215699999999999</v>
      </c>
      <c r="W7" s="93">
        <v>0</v>
      </c>
      <c r="X7" s="93">
        <v>0</v>
      </c>
      <c r="Y7" s="93">
        <v>12.875000000000002</v>
      </c>
      <c r="Z7" s="93">
        <v>1.0613999999999999</v>
      </c>
      <c r="AA7" s="93">
        <v>0</v>
      </c>
      <c r="AB7" s="93">
        <v>0</v>
      </c>
      <c r="AC7" s="93">
        <f t="shared" si="0"/>
        <v>0</v>
      </c>
      <c r="AD7" s="93">
        <v>0</v>
      </c>
      <c r="AE7" s="93">
        <f t="shared" si="1"/>
        <v>0</v>
      </c>
      <c r="AF7" s="93">
        <v>0</v>
      </c>
      <c r="AG7" s="93">
        <f t="shared" si="2"/>
        <v>0</v>
      </c>
      <c r="AH7" s="93">
        <v>0</v>
      </c>
      <c r="AI7" s="93">
        <f t="shared" si="3"/>
        <v>0</v>
      </c>
      <c r="AM7" s="22">
        <f t="shared" si="4"/>
        <v>12.875000000000002</v>
      </c>
      <c r="AN7" s="22">
        <f t="shared" si="5"/>
        <v>12.875</v>
      </c>
      <c r="AO7" s="22">
        <f t="shared" si="6"/>
        <v>12.875000000000002</v>
      </c>
      <c r="AQ7" s="1">
        <v>1.0074334898278563</v>
      </c>
      <c r="AR7" s="1">
        <v>1.0074334898278561</v>
      </c>
      <c r="AS7" s="1">
        <v>1.0074334898278563</v>
      </c>
    </row>
    <row r="8" spans="1:45" s="1" customFormat="1" ht="23.25">
      <c r="A8" s="5" t="s">
        <v>8</v>
      </c>
      <c r="B8" s="6">
        <v>521</v>
      </c>
      <c r="C8" s="13">
        <v>108</v>
      </c>
      <c r="D8" s="7">
        <v>103</v>
      </c>
      <c r="E8" s="8" t="s">
        <v>10</v>
      </c>
      <c r="F8" s="9" t="s">
        <v>96</v>
      </c>
      <c r="G8" s="9" t="s">
        <v>97</v>
      </c>
      <c r="H8" s="32">
        <v>47.505000000000003</v>
      </c>
      <c r="I8" s="10">
        <v>2</v>
      </c>
      <c r="J8" s="35" t="s">
        <v>286</v>
      </c>
      <c r="K8" s="12">
        <v>42230</v>
      </c>
      <c r="L8" s="11" t="s">
        <v>203</v>
      </c>
      <c r="M8" s="93">
        <v>25.7</v>
      </c>
      <c r="N8" s="93">
        <v>10.95</v>
      </c>
      <c r="O8" s="93">
        <v>7.7750000000000004</v>
      </c>
      <c r="P8" s="93">
        <v>3.2749999999999999</v>
      </c>
      <c r="Q8" s="93">
        <v>2.78661</v>
      </c>
      <c r="R8" s="93">
        <v>46.524999999999999</v>
      </c>
      <c r="S8" s="93">
        <v>0.9</v>
      </c>
      <c r="T8" s="93">
        <v>0.125</v>
      </c>
      <c r="U8" s="93">
        <v>0.15</v>
      </c>
      <c r="V8" s="93">
        <v>2.8079200000000002</v>
      </c>
      <c r="W8" s="93">
        <v>0</v>
      </c>
      <c r="X8" s="93">
        <v>0</v>
      </c>
      <c r="Y8" s="93">
        <v>47.699999999999996</v>
      </c>
      <c r="Z8" s="93">
        <v>1.1259699999999999</v>
      </c>
      <c r="AA8" s="93">
        <v>166.14</v>
      </c>
      <c r="AB8" s="93">
        <v>0</v>
      </c>
      <c r="AC8" s="93">
        <f t="shared" si="0"/>
        <v>9.9923316342640608E-2</v>
      </c>
      <c r="AD8" s="93">
        <v>0</v>
      </c>
      <c r="AE8" s="93">
        <f t="shared" si="1"/>
        <v>0</v>
      </c>
      <c r="AF8" s="93">
        <v>0</v>
      </c>
      <c r="AG8" s="93">
        <f t="shared" si="2"/>
        <v>0</v>
      </c>
      <c r="AH8" s="93">
        <v>0</v>
      </c>
      <c r="AI8" s="93">
        <f t="shared" si="3"/>
        <v>0</v>
      </c>
      <c r="AM8" s="22">
        <f t="shared" si="4"/>
        <v>47.699999999999996</v>
      </c>
      <c r="AN8" s="22">
        <f t="shared" si="5"/>
        <v>47.699999999999996</v>
      </c>
      <c r="AO8" s="22">
        <f t="shared" si="6"/>
        <v>47.699999999999996</v>
      </c>
      <c r="AQ8" s="1">
        <v>1.0041048310704135</v>
      </c>
      <c r="AR8" s="1">
        <v>1.0041048310704135</v>
      </c>
      <c r="AS8" s="1">
        <v>1.0041048310704135</v>
      </c>
    </row>
    <row r="9" spans="1:45" s="1" customFormat="1" ht="23.25">
      <c r="A9" s="5" t="s">
        <v>8</v>
      </c>
      <c r="B9" s="6">
        <v>521</v>
      </c>
      <c r="C9" s="13">
        <v>108</v>
      </c>
      <c r="D9" s="7">
        <v>103</v>
      </c>
      <c r="E9" s="8" t="s">
        <v>10</v>
      </c>
      <c r="F9" s="9" t="s">
        <v>97</v>
      </c>
      <c r="G9" s="9" t="s">
        <v>96</v>
      </c>
      <c r="H9" s="32">
        <v>47.505000000000003</v>
      </c>
      <c r="I9" s="10">
        <v>2</v>
      </c>
      <c r="J9" s="11" t="s">
        <v>12</v>
      </c>
      <c r="K9" s="12">
        <v>42230</v>
      </c>
      <c r="L9" s="11" t="s">
        <v>203</v>
      </c>
      <c r="M9" s="93">
        <v>24.824999999999999</v>
      </c>
      <c r="N9" s="93">
        <v>11.4</v>
      </c>
      <c r="O9" s="93">
        <v>7.3</v>
      </c>
      <c r="P9" s="93">
        <v>4.1500000000000004</v>
      </c>
      <c r="Q9" s="93">
        <v>2.8536299999999999</v>
      </c>
      <c r="R9" s="93">
        <v>46.475000000000001</v>
      </c>
      <c r="S9" s="93">
        <v>0.9</v>
      </c>
      <c r="T9" s="93">
        <v>0.25</v>
      </c>
      <c r="U9" s="93">
        <v>0.05</v>
      </c>
      <c r="V9" s="93">
        <v>3.14968</v>
      </c>
      <c r="W9" s="93">
        <v>0</v>
      </c>
      <c r="X9" s="93">
        <v>0</v>
      </c>
      <c r="Y9" s="93">
        <v>47.674999999999997</v>
      </c>
      <c r="Z9" s="93">
        <v>1.10243</v>
      </c>
      <c r="AA9" s="93">
        <v>84.94</v>
      </c>
      <c r="AB9" s="93">
        <v>0</v>
      </c>
      <c r="AC9" s="93">
        <f t="shared" si="0"/>
        <v>5.1086351812591149E-2</v>
      </c>
      <c r="AD9" s="93">
        <v>50.36</v>
      </c>
      <c r="AE9" s="93">
        <f t="shared" si="1"/>
        <v>3.0288541055828708E-2</v>
      </c>
      <c r="AF9" s="93">
        <v>0</v>
      </c>
      <c r="AG9" s="93">
        <f t="shared" si="2"/>
        <v>0</v>
      </c>
      <c r="AH9" s="93">
        <v>0</v>
      </c>
      <c r="AI9" s="93">
        <f t="shared" si="3"/>
        <v>0</v>
      </c>
      <c r="AM9" s="22">
        <f t="shared" si="4"/>
        <v>47.674999999999997</v>
      </c>
      <c r="AN9" s="22">
        <f t="shared" si="5"/>
        <v>47.674999999999997</v>
      </c>
      <c r="AO9" s="22">
        <f t="shared" si="6"/>
        <v>47.674999999999997</v>
      </c>
      <c r="AQ9" s="1">
        <v>1.0035785706767708</v>
      </c>
      <c r="AR9" s="1">
        <v>1.0035785706767708</v>
      </c>
      <c r="AS9" s="1">
        <v>1.0035785706767708</v>
      </c>
    </row>
    <row r="10" spans="1:45" s="1" customFormat="1" ht="23.25">
      <c r="A10" s="5" t="s">
        <v>8</v>
      </c>
      <c r="B10" s="6">
        <v>521</v>
      </c>
      <c r="C10" s="13">
        <v>108</v>
      </c>
      <c r="D10" s="7">
        <v>104</v>
      </c>
      <c r="E10" s="8" t="s">
        <v>210</v>
      </c>
      <c r="F10" s="31" t="s">
        <v>211</v>
      </c>
      <c r="G10" s="31" t="s">
        <v>97</v>
      </c>
      <c r="H10" s="32">
        <v>17.010000000000002</v>
      </c>
      <c r="I10" s="34">
        <v>2</v>
      </c>
      <c r="J10" s="35" t="s">
        <v>12</v>
      </c>
      <c r="K10" s="37">
        <v>42233</v>
      </c>
      <c r="L10" s="35" t="s">
        <v>203</v>
      </c>
      <c r="M10" s="93">
        <v>4.7750000000000004</v>
      </c>
      <c r="N10" s="93">
        <v>4.625</v>
      </c>
      <c r="O10" s="93">
        <v>4.8250000000000002</v>
      </c>
      <c r="P10" s="93">
        <v>2.9</v>
      </c>
      <c r="Q10" s="93">
        <v>3.5344099999999998</v>
      </c>
      <c r="R10" s="93">
        <v>15.35</v>
      </c>
      <c r="S10" s="93">
        <v>0.92500000000000004</v>
      </c>
      <c r="T10" s="93">
        <v>0.65</v>
      </c>
      <c r="U10" s="93">
        <v>0.2</v>
      </c>
      <c r="V10" s="93">
        <v>4.4363200000000003</v>
      </c>
      <c r="W10" s="93">
        <v>0</v>
      </c>
      <c r="X10" s="93">
        <v>0</v>
      </c>
      <c r="Y10" s="93">
        <v>17.125</v>
      </c>
      <c r="Z10" s="93">
        <v>1.2344900000000001</v>
      </c>
      <c r="AA10" s="93">
        <v>148.62</v>
      </c>
      <c r="AB10" s="93">
        <v>15.853999999999999</v>
      </c>
      <c r="AC10" s="93">
        <f t="shared" si="0"/>
        <v>0.26294952548920802</v>
      </c>
      <c r="AD10" s="93">
        <v>97.543000000000006</v>
      </c>
      <c r="AE10" s="93">
        <f t="shared" si="1"/>
        <v>0.16384143780969176</v>
      </c>
      <c r="AF10" s="93">
        <v>0</v>
      </c>
      <c r="AG10" s="93">
        <f t="shared" si="2"/>
        <v>0</v>
      </c>
      <c r="AH10" s="93">
        <v>0</v>
      </c>
      <c r="AI10" s="93">
        <f t="shared" si="3"/>
        <v>0</v>
      </c>
      <c r="AM10" s="22">
        <f t="shared" si="4"/>
        <v>17.125</v>
      </c>
      <c r="AN10" s="22">
        <f t="shared" si="5"/>
        <v>17.124999999999996</v>
      </c>
      <c r="AO10" s="22">
        <f t="shared" si="6"/>
        <v>17.125</v>
      </c>
      <c r="AQ10" s="1">
        <v>1.0067607289829512</v>
      </c>
      <c r="AR10" s="1">
        <v>1.006760728982951</v>
      </c>
      <c r="AS10" s="1">
        <v>1.0067607289829512</v>
      </c>
    </row>
    <row r="11" spans="1:45" s="2" customFormat="1" ht="23.25">
      <c r="A11" s="14" t="s">
        <v>8</v>
      </c>
      <c r="B11" s="6">
        <v>521</v>
      </c>
      <c r="C11" s="15">
        <v>108</v>
      </c>
      <c r="D11" s="7">
        <v>104</v>
      </c>
      <c r="E11" s="6" t="s">
        <v>210</v>
      </c>
      <c r="F11" s="36" t="s">
        <v>160</v>
      </c>
      <c r="G11" s="36">
        <v>126910</v>
      </c>
      <c r="H11" s="33">
        <v>29.69</v>
      </c>
      <c r="I11" s="34">
        <v>2</v>
      </c>
      <c r="J11" s="35" t="s">
        <v>12</v>
      </c>
      <c r="K11" s="37">
        <v>42233</v>
      </c>
      <c r="L11" s="35" t="s">
        <v>203</v>
      </c>
      <c r="M11" s="93">
        <v>7.9</v>
      </c>
      <c r="N11" s="93">
        <v>9.5749999999999993</v>
      </c>
      <c r="O11" s="93">
        <v>7.5</v>
      </c>
      <c r="P11" s="93">
        <v>4.05</v>
      </c>
      <c r="Q11" s="93">
        <v>3.45214</v>
      </c>
      <c r="R11" s="93">
        <v>25.375</v>
      </c>
      <c r="S11" s="93">
        <v>2.4</v>
      </c>
      <c r="T11" s="93">
        <v>0.92500000000000004</v>
      </c>
      <c r="U11" s="93">
        <v>0.32500000000000001</v>
      </c>
      <c r="V11" s="93">
        <v>4.9775700000000001</v>
      </c>
      <c r="W11" s="93">
        <v>0</v>
      </c>
      <c r="X11" s="93">
        <v>0</v>
      </c>
      <c r="Y11" s="93">
        <v>29.025000000000002</v>
      </c>
      <c r="Z11" s="93">
        <v>1.25407</v>
      </c>
      <c r="AA11" s="93">
        <v>26.21</v>
      </c>
      <c r="AB11" s="93">
        <v>112.57</v>
      </c>
      <c r="AC11" s="93">
        <f t="shared" si="0"/>
        <v>7.9386998989558782E-2</v>
      </c>
      <c r="AD11" s="93">
        <v>118.62</v>
      </c>
      <c r="AE11" s="93">
        <f t="shared" si="1"/>
        <v>0.11415098878891403</v>
      </c>
      <c r="AF11" s="93">
        <v>0</v>
      </c>
      <c r="AG11" s="93">
        <f t="shared" si="2"/>
        <v>0</v>
      </c>
      <c r="AH11" s="93">
        <v>0</v>
      </c>
      <c r="AI11" s="93">
        <f t="shared" si="3"/>
        <v>0</v>
      </c>
      <c r="AM11" s="22">
        <f t="shared" si="4"/>
        <v>29.025000000000002</v>
      </c>
      <c r="AN11" s="22">
        <f t="shared" si="5"/>
        <v>29.024999999999999</v>
      </c>
      <c r="AO11" s="22">
        <f t="shared" si="6"/>
        <v>29.025000000000002</v>
      </c>
      <c r="AQ11" s="2">
        <v>0.9776018861569552</v>
      </c>
      <c r="AR11" s="2">
        <v>0.97760188615695509</v>
      </c>
      <c r="AS11" s="2">
        <v>0.9776018861569552</v>
      </c>
    </row>
    <row r="12" spans="1:45" s="2" customFormat="1" ht="23.25">
      <c r="A12" s="14" t="s">
        <v>8</v>
      </c>
      <c r="B12" s="6">
        <v>521</v>
      </c>
      <c r="C12" s="15">
        <v>1009</v>
      </c>
      <c r="D12" s="7">
        <v>100</v>
      </c>
      <c r="E12" s="6" t="s">
        <v>11</v>
      </c>
      <c r="F12" s="36" t="s">
        <v>98</v>
      </c>
      <c r="G12" s="36" t="s">
        <v>212</v>
      </c>
      <c r="H12" s="33">
        <v>46.7</v>
      </c>
      <c r="I12" s="34">
        <v>2</v>
      </c>
      <c r="J12" s="35" t="s">
        <v>286</v>
      </c>
      <c r="K12" s="37">
        <v>42233</v>
      </c>
      <c r="L12" s="35" t="s">
        <v>203</v>
      </c>
      <c r="M12" s="93">
        <v>17.024999999999999</v>
      </c>
      <c r="N12" s="93">
        <v>12.95</v>
      </c>
      <c r="O12" s="93">
        <v>10.65</v>
      </c>
      <c r="P12" s="93">
        <v>6.2750000000000004</v>
      </c>
      <c r="Q12" s="93">
        <v>3.2965399999999998</v>
      </c>
      <c r="R12" s="93">
        <v>45.45</v>
      </c>
      <c r="S12" s="93">
        <v>1.175</v>
      </c>
      <c r="T12" s="93">
        <v>0.2</v>
      </c>
      <c r="U12" s="93">
        <v>7.4999999999999997E-2</v>
      </c>
      <c r="V12" s="93">
        <v>3.09287</v>
      </c>
      <c r="W12" s="93">
        <v>0</v>
      </c>
      <c r="X12" s="93">
        <v>0</v>
      </c>
      <c r="Y12" s="93">
        <v>46.9</v>
      </c>
      <c r="Z12" s="93">
        <v>1.51085</v>
      </c>
      <c r="AA12" s="93">
        <v>35.57</v>
      </c>
      <c r="AB12" s="93">
        <v>216.21</v>
      </c>
      <c r="AC12" s="93">
        <f t="shared" si="0"/>
        <v>8.7901498929336172E-2</v>
      </c>
      <c r="AD12" s="93">
        <v>269.32100000000003</v>
      </c>
      <c r="AE12" s="93">
        <f t="shared" si="1"/>
        <v>0.16477271336800245</v>
      </c>
      <c r="AF12" s="93">
        <v>0</v>
      </c>
      <c r="AG12" s="93">
        <f t="shared" si="2"/>
        <v>0</v>
      </c>
      <c r="AH12" s="93">
        <v>0</v>
      </c>
      <c r="AI12" s="93">
        <f t="shared" si="3"/>
        <v>0</v>
      </c>
      <c r="AM12" s="22">
        <f t="shared" si="4"/>
        <v>46.9</v>
      </c>
      <c r="AN12" s="22">
        <f t="shared" si="5"/>
        <v>46.900000000000006</v>
      </c>
      <c r="AO12" s="22">
        <f t="shared" si="6"/>
        <v>46.9</v>
      </c>
      <c r="AQ12" s="2">
        <v>1.0042826552462525</v>
      </c>
      <c r="AR12" s="2">
        <v>1.0042826552462527</v>
      </c>
      <c r="AS12" s="2">
        <v>1.0042826552462525</v>
      </c>
    </row>
    <row r="13" spans="1:45" s="2" customFormat="1" ht="23.25">
      <c r="A13" s="5" t="s">
        <v>8</v>
      </c>
      <c r="B13" s="6">
        <v>521</v>
      </c>
      <c r="C13" s="15">
        <v>1010</v>
      </c>
      <c r="D13" s="7">
        <v>100</v>
      </c>
      <c r="E13" s="6" t="s">
        <v>13</v>
      </c>
      <c r="F13" s="16">
        <v>0</v>
      </c>
      <c r="G13" s="16">
        <v>2140</v>
      </c>
      <c r="H13" s="33">
        <v>2.14</v>
      </c>
      <c r="I13" s="10">
        <v>2</v>
      </c>
      <c r="J13" s="35" t="s">
        <v>286</v>
      </c>
      <c r="K13" s="12">
        <v>42231</v>
      </c>
      <c r="L13" s="11" t="s">
        <v>203</v>
      </c>
      <c r="M13" s="93">
        <v>1.5249999999999999</v>
      </c>
      <c r="N13" s="93">
        <v>0.5</v>
      </c>
      <c r="O13" s="93">
        <v>7.4999999999999997E-2</v>
      </c>
      <c r="P13" s="93">
        <v>0.05</v>
      </c>
      <c r="Q13" s="93">
        <v>2.2637200000000002</v>
      </c>
      <c r="R13" s="93">
        <v>2.15</v>
      </c>
      <c r="S13" s="93">
        <v>0</v>
      </c>
      <c r="T13" s="93">
        <v>0</v>
      </c>
      <c r="U13" s="93">
        <v>0</v>
      </c>
      <c r="V13" s="93">
        <v>1.0586199999999999</v>
      </c>
      <c r="W13" s="93">
        <v>0</v>
      </c>
      <c r="X13" s="93">
        <v>0</v>
      </c>
      <c r="Y13" s="93">
        <v>2.15</v>
      </c>
      <c r="Z13" s="93">
        <v>1.0601</v>
      </c>
      <c r="AA13" s="93">
        <v>197.36</v>
      </c>
      <c r="AB13" s="93">
        <v>24.63</v>
      </c>
      <c r="AC13" s="93">
        <f t="shared" si="0"/>
        <v>2.7993991989319094</v>
      </c>
      <c r="AD13" s="93">
        <v>14.62</v>
      </c>
      <c r="AE13" s="93">
        <f t="shared" si="1"/>
        <v>0.19519359145527368</v>
      </c>
      <c r="AF13" s="93">
        <v>1</v>
      </c>
      <c r="AG13" s="93">
        <f t="shared" si="2"/>
        <v>1.335113484646195E-2</v>
      </c>
      <c r="AH13" s="93">
        <v>0</v>
      </c>
      <c r="AI13" s="93">
        <f t="shared" si="3"/>
        <v>0</v>
      </c>
      <c r="AM13" s="22">
        <f t="shared" si="4"/>
        <v>2.15</v>
      </c>
      <c r="AN13" s="22">
        <f t="shared" si="5"/>
        <v>2.15</v>
      </c>
      <c r="AO13" s="22">
        <f t="shared" si="6"/>
        <v>2.15</v>
      </c>
      <c r="AQ13" s="2">
        <v>1.0046728971962615</v>
      </c>
      <c r="AR13" s="2">
        <v>1.0046728971962615</v>
      </c>
      <c r="AS13" s="2">
        <v>1.0046728971962615</v>
      </c>
    </row>
    <row r="14" spans="1:45" s="2" customFormat="1" ht="23.25">
      <c r="A14" s="14" t="s">
        <v>8</v>
      </c>
      <c r="B14" s="6">
        <v>521</v>
      </c>
      <c r="C14" s="15">
        <v>1010</v>
      </c>
      <c r="D14" s="7">
        <v>100</v>
      </c>
      <c r="E14" s="6" t="s">
        <v>13</v>
      </c>
      <c r="F14" s="36">
        <v>2140</v>
      </c>
      <c r="G14" s="36">
        <v>0</v>
      </c>
      <c r="H14" s="33">
        <v>2.14</v>
      </c>
      <c r="I14" s="34">
        <v>2</v>
      </c>
      <c r="J14" s="35" t="s">
        <v>12</v>
      </c>
      <c r="K14" s="37">
        <v>42232</v>
      </c>
      <c r="L14" s="35" t="s">
        <v>203</v>
      </c>
      <c r="M14" s="93">
        <v>1.675</v>
      </c>
      <c r="N14" s="93">
        <v>0.375</v>
      </c>
      <c r="O14" s="93">
        <v>0.125</v>
      </c>
      <c r="P14" s="93">
        <v>0</v>
      </c>
      <c r="Q14" s="93">
        <v>2.2637200000000002</v>
      </c>
      <c r="R14" s="93">
        <v>2.1749999999999998</v>
      </c>
      <c r="S14" s="93">
        <v>0</v>
      </c>
      <c r="T14" s="93">
        <v>0</v>
      </c>
      <c r="U14" s="93">
        <v>0</v>
      </c>
      <c r="V14" s="93">
        <v>1.1240000000000001</v>
      </c>
      <c r="W14" s="93">
        <v>0</v>
      </c>
      <c r="X14" s="93">
        <v>0</v>
      </c>
      <c r="Y14" s="93">
        <v>2.1749999999999998</v>
      </c>
      <c r="Z14" s="93">
        <v>1.0209999999999999</v>
      </c>
      <c r="AA14" s="93">
        <v>36.94</v>
      </c>
      <c r="AB14" s="93">
        <v>158.13999999999999</v>
      </c>
      <c r="AC14" s="93">
        <f t="shared" si="0"/>
        <v>1.5488651535380507</v>
      </c>
      <c r="AD14" s="93">
        <v>9.6</v>
      </c>
      <c r="AE14" s="93">
        <f t="shared" si="1"/>
        <v>0.12817089452603472</v>
      </c>
      <c r="AF14" s="93">
        <v>0</v>
      </c>
      <c r="AG14" s="93">
        <f t="shared" si="2"/>
        <v>0</v>
      </c>
      <c r="AH14" s="93">
        <v>0</v>
      </c>
      <c r="AI14" s="93">
        <f t="shared" si="3"/>
        <v>0</v>
      </c>
      <c r="AM14" s="22">
        <f t="shared" si="4"/>
        <v>2.1749999999999998</v>
      </c>
      <c r="AN14" s="22">
        <f t="shared" si="5"/>
        <v>2.1749999999999998</v>
      </c>
      <c r="AO14" s="22">
        <f t="shared" si="6"/>
        <v>2.1749999999999998</v>
      </c>
      <c r="AQ14" s="2">
        <v>1.0163551401869158</v>
      </c>
      <c r="AR14" s="2">
        <v>1.0163551401869158</v>
      </c>
      <c r="AS14" s="2">
        <v>1.0163551401869158</v>
      </c>
    </row>
    <row r="15" spans="1:45" s="2" customFormat="1" ht="23.25">
      <c r="A15" s="14" t="s">
        <v>8</v>
      </c>
      <c r="B15" s="6">
        <v>521</v>
      </c>
      <c r="C15" s="15">
        <v>1012</v>
      </c>
      <c r="D15" s="7">
        <v>100</v>
      </c>
      <c r="E15" s="6" t="s">
        <v>14</v>
      </c>
      <c r="F15" s="16">
        <v>0</v>
      </c>
      <c r="G15" s="16">
        <v>14900</v>
      </c>
      <c r="H15" s="33">
        <v>14.9</v>
      </c>
      <c r="I15" s="10">
        <v>2</v>
      </c>
      <c r="J15" s="35" t="s">
        <v>286</v>
      </c>
      <c r="K15" s="12">
        <v>42231</v>
      </c>
      <c r="L15" s="11" t="s">
        <v>203</v>
      </c>
      <c r="M15" s="93">
        <v>1.925</v>
      </c>
      <c r="N15" s="93">
        <v>4.125</v>
      </c>
      <c r="O15" s="93">
        <v>5</v>
      </c>
      <c r="P15" s="93">
        <v>3.9249999999999998</v>
      </c>
      <c r="Q15" s="93">
        <v>4.1885300000000001</v>
      </c>
      <c r="R15" s="93">
        <v>14.824999999999999</v>
      </c>
      <c r="S15" s="93">
        <v>0.1</v>
      </c>
      <c r="T15" s="93">
        <v>0.05</v>
      </c>
      <c r="U15" s="93">
        <v>0</v>
      </c>
      <c r="V15" s="93">
        <v>1.9483299999999999</v>
      </c>
      <c r="W15" s="93">
        <v>0</v>
      </c>
      <c r="X15" s="93">
        <v>0</v>
      </c>
      <c r="Y15" s="93">
        <v>14.975000000000001</v>
      </c>
      <c r="Z15" s="93">
        <v>1.1577900000000001</v>
      </c>
      <c r="AA15" s="93">
        <v>115.36</v>
      </c>
      <c r="AB15" s="93">
        <v>11.32</v>
      </c>
      <c r="AC15" s="93">
        <f t="shared" si="0"/>
        <v>0.23206136145733464</v>
      </c>
      <c r="AD15" s="93">
        <v>2.57</v>
      </c>
      <c r="AE15" s="93">
        <f t="shared" si="1"/>
        <v>4.9280920421860015E-3</v>
      </c>
      <c r="AF15" s="93">
        <v>1.32</v>
      </c>
      <c r="AG15" s="93">
        <f t="shared" si="2"/>
        <v>2.5311601150527327E-3</v>
      </c>
      <c r="AH15" s="93">
        <v>0</v>
      </c>
      <c r="AI15" s="93">
        <f t="shared" si="3"/>
        <v>0</v>
      </c>
      <c r="AM15" s="22">
        <f t="shared" si="4"/>
        <v>14.975000000000001</v>
      </c>
      <c r="AN15" s="22">
        <f t="shared" si="5"/>
        <v>14.975</v>
      </c>
      <c r="AO15" s="22">
        <f t="shared" si="6"/>
        <v>14.975000000000001</v>
      </c>
      <c r="AQ15" s="2">
        <v>1.0050335570469799</v>
      </c>
      <c r="AR15" s="2">
        <v>1.0050335570469797</v>
      </c>
      <c r="AS15" s="2">
        <v>1.0050335570469799</v>
      </c>
    </row>
    <row r="16" spans="1:45" s="2" customFormat="1" ht="23.25">
      <c r="A16" s="14" t="s">
        <v>8</v>
      </c>
      <c r="B16" s="6">
        <v>521</v>
      </c>
      <c r="C16" s="15">
        <v>1013</v>
      </c>
      <c r="D16" s="7">
        <v>100</v>
      </c>
      <c r="E16" s="6" t="s">
        <v>15</v>
      </c>
      <c r="F16" s="16">
        <v>0</v>
      </c>
      <c r="G16" s="16">
        <v>8330</v>
      </c>
      <c r="H16" s="33">
        <v>8.33</v>
      </c>
      <c r="I16" s="10">
        <v>2</v>
      </c>
      <c r="J16" s="35" t="s">
        <v>286</v>
      </c>
      <c r="K16" s="12">
        <v>42231</v>
      </c>
      <c r="L16" s="11" t="s">
        <v>203</v>
      </c>
      <c r="M16" s="93">
        <v>4.45</v>
      </c>
      <c r="N16" s="93">
        <v>2.4500000000000002</v>
      </c>
      <c r="O16" s="93">
        <v>1.1000000000000001</v>
      </c>
      <c r="P16" s="93">
        <v>0.375</v>
      </c>
      <c r="Q16" s="93">
        <v>2.7425999999999999</v>
      </c>
      <c r="R16" s="93">
        <v>8.35</v>
      </c>
      <c r="S16" s="93">
        <v>2.5000000000000001E-2</v>
      </c>
      <c r="T16" s="93">
        <v>0</v>
      </c>
      <c r="U16" s="93">
        <v>0</v>
      </c>
      <c r="V16" s="93">
        <v>1.09198</v>
      </c>
      <c r="W16" s="93">
        <v>0</v>
      </c>
      <c r="X16" s="93">
        <v>0</v>
      </c>
      <c r="Y16" s="93">
        <v>8.375</v>
      </c>
      <c r="Z16" s="93">
        <v>1.09961</v>
      </c>
      <c r="AA16" s="93">
        <v>0</v>
      </c>
      <c r="AB16" s="93">
        <v>13.8</v>
      </c>
      <c r="AC16" s="93">
        <f t="shared" si="0"/>
        <v>2.3666609500943236E-2</v>
      </c>
      <c r="AD16" s="93">
        <v>0</v>
      </c>
      <c r="AE16" s="93">
        <f t="shared" si="1"/>
        <v>0</v>
      </c>
      <c r="AF16" s="93">
        <v>0</v>
      </c>
      <c r="AG16" s="93">
        <f t="shared" si="2"/>
        <v>0</v>
      </c>
      <c r="AH16" s="93">
        <v>0</v>
      </c>
      <c r="AI16" s="93">
        <f t="shared" si="3"/>
        <v>0</v>
      </c>
      <c r="AM16" s="22">
        <f t="shared" si="4"/>
        <v>8.375</v>
      </c>
      <c r="AN16" s="22">
        <f t="shared" si="5"/>
        <v>8.375</v>
      </c>
      <c r="AO16" s="22">
        <f t="shared" si="6"/>
        <v>8.375</v>
      </c>
      <c r="AQ16" s="2">
        <v>1.0054021608643458</v>
      </c>
      <c r="AR16" s="2">
        <v>1.0054021608643458</v>
      </c>
      <c r="AS16" s="2">
        <v>1.0054021608643458</v>
      </c>
    </row>
    <row r="17" spans="1:45" s="2" customFormat="1" ht="23.25">
      <c r="A17" s="14" t="s">
        <v>8</v>
      </c>
      <c r="B17" s="6">
        <v>521</v>
      </c>
      <c r="C17" s="15">
        <v>1015</v>
      </c>
      <c r="D17" s="7">
        <v>200</v>
      </c>
      <c r="E17" s="6" t="s">
        <v>16</v>
      </c>
      <c r="F17" s="16">
        <v>4490</v>
      </c>
      <c r="G17" s="16">
        <v>13763</v>
      </c>
      <c r="H17" s="33">
        <v>9.2729999999999997</v>
      </c>
      <c r="I17" s="10">
        <v>2</v>
      </c>
      <c r="J17" s="11" t="s">
        <v>12</v>
      </c>
      <c r="K17" s="12">
        <v>42231</v>
      </c>
      <c r="L17" s="11" t="s">
        <v>203</v>
      </c>
      <c r="M17" s="93">
        <v>7.5</v>
      </c>
      <c r="N17" s="93">
        <v>1.25</v>
      </c>
      <c r="O17" s="93">
        <v>0.25</v>
      </c>
      <c r="P17" s="93">
        <v>0.25</v>
      </c>
      <c r="Q17" s="93">
        <v>2.1665999999999999</v>
      </c>
      <c r="R17" s="93">
        <v>8.9</v>
      </c>
      <c r="S17" s="93">
        <v>0.15</v>
      </c>
      <c r="T17" s="93">
        <v>0</v>
      </c>
      <c r="U17" s="93">
        <v>0</v>
      </c>
      <c r="V17" s="93">
        <v>2.7313100000000001</v>
      </c>
      <c r="W17" s="93">
        <v>0</v>
      </c>
      <c r="X17" s="93">
        <v>0</v>
      </c>
      <c r="Y17" s="93">
        <v>9.25</v>
      </c>
      <c r="Z17" s="93">
        <v>1.00824</v>
      </c>
      <c r="AA17" s="93">
        <v>42.68</v>
      </c>
      <c r="AB17" s="93">
        <v>24.2</v>
      </c>
      <c r="AC17" s="93">
        <f t="shared" si="0"/>
        <v>0.16878495170310118</v>
      </c>
      <c r="AD17" s="93">
        <v>2.36</v>
      </c>
      <c r="AE17" s="93">
        <f t="shared" si="1"/>
        <v>7.2714948159788009E-3</v>
      </c>
      <c r="AF17" s="93">
        <v>2.21</v>
      </c>
      <c r="AG17" s="93">
        <f t="shared" si="2"/>
        <v>6.8093235353021836E-3</v>
      </c>
      <c r="AH17" s="93">
        <v>0</v>
      </c>
      <c r="AI17" s="93">
        <f t="shared" si="3"/>
        <v>0</v>
      </c>
      <c r="AM17" s="22">
        <f t="shared" si="4"/>
        <v>9.25</v>
      </c>
      <c r="AN17" s="22">
        <f t="shared" si="5"/>
        <v>9.0500000000000007</v>
      </c>
      <c r="AO17" s="22">
        <f t="shared" si="6"/>
        <v>9.25</v>
      </c>
      <c r="AQ17" s="2">
        <v>0.99751968079370223</v>
      </c>
      <c r="AR17" s="2">
        <v>0.97595168769546004</v>
      </c>
      <c r="AS17" s="2">
        <v>0.99751968079370223</v>
      </c>
    </row>
    <row r="18" spans="1:45" s="2" customFormat="1" ht="23.25">
      <c r="A18" s="14" t="s">
        <v>8</v>
      </c>
      <c r="B18" s="6">
        <v>521</v>
      </c>
      <c r="C18" s="15">
        <v>1088</v>
      </c>
      <c r="D18" s="7">
        <v>100</v>
      </c>
      <c r="E18" s="6" t="s">
        <v>263</v>
      </c>
      <c r="F18" s="36">
        <v>0</v>
      </c>
      <c r="G18" s="36">
        <v>7400</v>
      </c>
      <c r="H18" s="33">
        <v>7.4</v>
      </c>
      <c r="I18" s="34">
        <v>2</v>
      </c>
      <c r="J18" s="35" t="s">
        <v>286</v>
      </c>
      <c r="K18" s="37">
        <v>42231</v>
      </c>
      <c r="L18" s="35" t="s">
        <v>203</v>
      </c>
      <c r="M18" s="93">
        <v>0.95</v>
      </c>
      <c r="N18" s="93">
        <v>2.2999999999999998</v>
      </c>
      <c r="O18" s="93">
        <v>2.125</v>
      </c>
      <c r="P18" s="93">
        <v>2.0750000000000002</v>
      </c>
      <c r="Q18" s="93">
        <v>4.3620000000000001</v>
      </c>
      <c r="R18" s="93">
        <v>3.95</v>
      </c>
      <c r="S18" s="93">
        <v>1.575</v>
      </c>
      <c r="T18" s="93">
        <v>1.125</v>
      </c>
      <c r="U18" s="93">
        <v>0.5</v>
      </c>
      <c r="V18" s="93">
        <v>10.103</v>
      </c>
      <c r="W18" s="93">
        <v>0</v>
      </c>
      <c r="X18" s="93">
        <v>0</v>
      </c>
      <c r="Y18" s="93">
        <v>7.45</v>
      </c>
      <c r="Z18" s="93">
        <v>1.3720000000000001</v>
      </c>
      <c r="AA18" s="93">
        <v>125.3</v>
      </c>
      <c r="AB18" s="93">
        <v>27.61</v>
      </c>
      <c r="AC18" s="93">
        <f t="shared" si="0"/>
        <v>0.53708494208494195</v>
      </c>
      <c r="AD18" s="93">
        <v>36.840000000000003</v>
      </c>
      <c r="AE18" s="93">
        <f t="shared" si="1"/>
        <v>0.14223938223938223</v>
      </c>
      <c r="AF18" s="93">
        <v>52.23</v>
      </c>
      <c r="AG18" s="93">
        <f t="shared" si="2"/>
        <v>0.20166023166023161</v>
      </c>
      <c r="AH18" s="93">
        <v>16.510000000000002</v>
      </c>
      <c r="AI18" s="93">
        <f t="shared" si="3"/>
        <v>6.3745173745173744E-2</v>
      </c>
      <c r="AM18" s="22">
        <f t="shared" si="4"/>
        <v>7.45</v>
      </c>
      <c r="AN18" s="22">
        <f t="shared" si="5"/>
        <v>7.15</v>
      </c>
      <c r="AO18" s="22">
        <f t="shared" si="6"/>
        <v>7.45</v>
      </c>
      <c r="AQ18" s="2">
        <v>1.0067567567567568</v>
      </c>
      <c r="AR18" s="2">
        <v>0.96621621621621623</v>
      </c>
      <c r="AS18" s="2">
        <v>1.0067567567567568</v>
      </c>
    </row>
    <row r="19" spans="1:45" s="2" customFormat="1" ht="23.25">
      <c r="A19" s="14" t="s">
        <v>8</v>
      </c>
      <c r="B19" s="6">
        <v>521</v>
      </c>
      <c r="C19" s="15">
        <v>1088</v>
      </c>
      <c r="D19" s="7">
        <v>100</v>
      </c>
      <c r="E19" s="6" t="s">
        <v>264</v>
      </c>
      <c r="F19" s="36">
        <v>7400</v>
      </c>
      <c r="G19" s="36">
        <v>45000</v>
      </c>
      <c r="H19" s="33">
        <v>37.6</v>
      </c>
      <c r="I19" s="34">
        <v>2</v>
      </c>
      <c r="J19" s="35" t="s">
        <v>286</v>
      </c>
      <c r="K19" s="37">
        <v>42231</v>
      </c>
      <c r="L19" s="35" t="s">
        <v>203</v>
      </c>
      <c r="M19" s="93">
        <v>2.4500000000000002</v>
      </c>
      <c r="N19" s="93">
        <v>10.15</v>
      </c>
      <c r="O19" s="93">
        <v>13.725</v>
      </c>
      <c r="P19" s="93">
        <v>11.3</v>
      </c>
      <c r="Q19" s="93">
        <v>4.6120000000000001</v>
      </c>
      <c r="R19" s="93">
        <v>12.2</v>
      </c>
      <c r="S19" s="93">
        <v>9.125</v>
      </c>
      <c r="T19" s="93">
        <v>7.25</v>
      </c>
      <c r="U19" s="93">
        <v>9.0500000000000007</v>
      </c>
      <c r="V19" s="93">
        <v>14.461</v>
      </c>
      <c r="W19" s="93">
        <v>0</v>
      </c>
      <c r="X19" s="93">
        <v>0</v>
      </c>
      <c r="Y19" s="93">
        <v>37.625</v>
      </c>
      <c r="Z19" s="93">
        <v>1.2629999999999999</v>
      </c>
      <c r="AA19" s="93">
        <v>1253.32</v>
      </c>
      <c r="AB19" s="93">
        <v>56.36</v>
      </c>
      <c r="AC19" s="93">
        <f t="shared" si="0"/>
        <v>0.97378419452887544</v>
      </c>
      <c r="AD19" s="93">
        <v>198.32</v>
      </c>
      <c r="AE19" s="93">
        <f t="shared" si="1"/>
        <v>0.15069908814589666</v>
      </c>
      <c r="AF19" s="93">
        <v>129.30000000000001</v>
      </c>
      <c r="AG19" s="93">
        <f t="shared" si="2"/>
        <v>9.8252279635258372E-2</v>
      </c>
      <c r="AH19" s="93">
        <v>26.31</v>
      </c>
      <c r="AI19" s="93">
        <f t="shared" si="3"/>
        <v>1.9992401215805471E-2</v>
      </c>
      <c r="AM19" s="22">
        <f t="shared" si="4"/>
        <v>37.625</v>
      </c>
      <c r="AN19" s="22">
        <f t="shared" si="5"/>
        <v>37.625</v>
      </c>
      <c r="AO19" s="22">
        <f t="shared" si="6"/>
        <v>37.625</v>
      </c>
      <c r="AQ19" s="2">
        <v>1.0006648936170213</v>
      </c>
      <c r="AR19" s="2">
        <v>1.0006648936170213</v>
      </c>
      <c r="AS19" s="2">
        <v>1.0006648936170213</v>
      </c>
    </row>
    <row r="20" spans="1:45" s="2" customFormat="1" ht="23.25">
      <c r="A20" s="14" t="s">
        <v>8</v>
      </c>
      <c r="B20" s="6">
        <v>521</v>
      </c>
      <c r="C20" s="15">
        <v>1099</v>
      </c>
      <c r="D20" s="7">
        <v>100</v>
      </c>
      <c r="E20" s="6" t="s">
        <v>17</v>
      </c>
      <c r="F20" s="16" t="s">
        <v>98</v>
      </c>
      <c r="G20" s="16" t="s">
        <v>99</v>
      </c>
      <c r="H20" s="33">
        <v>49.899000000000001</v>
      </c>
      <c r="I20" s="10">
        <v>2</v>
      </c>
      <c r="J20" s="35" t="s">
        <v>286</v>
      </c>
      <c r="K20" s="12">
        <v>42230</v>
      </c>
      <c r="L20" s="11" t="s">
        <v>203</v>
      </c>
      <c r="M20" s="93">
        <v>9.4</v>
      </c>
      <c r="N20" s="93">
        <v>21</v>
      </c>
      <c r="O20" s="93">
        <v>12.53</v>
      </c>
      <c r="P20" s="93">
        <v>7.05</v>
      </c>
      <c r="Q20" s="93">
        <v>3.6147300000000002</v>
      </c>
      <c r="R20" s="93">
        <v>11.475</v>
      </c>
      <c r="S20" s="93">
        <v>14.85</v>
      </c>
      <c r="T20" s="93">
        <v>15.525</v>
      </c>
      <c r="U20" s="93">
        <v>8.125</v>
      </c>
      <c r="V20" s="93">
        <v>14.2727</v>
      </c>
      <c r="W20" s="93">
        <v>0</v>
      </c>
      <c r="X20" s="93">
        <v>0</v>
      </c>
      <c r="Y20" s="93">
        <v>49.98</v>
      </c>
      <c r="Z20" s="93">
        <v>1.4278200000000001</v>
      </c>
      <c r="AA20" s="93">
        <v>2504.84</v>
      </c>
      <c r="AB20" s="93">
        <v>0</v>
      </c>
      <c r="AC20" s="93">
        <f t="shared" si="0"/>
        <v>1.4342342961353363</v>
      </c>
      <c r="AD20" s="93">
        <v>0</v>
      </c>
      <c r="AE20" s="93">
        <f t="shared" si="1"/>
        <v>0</v>
      </c>
      <c r="AF20" s="93">
        <v>0</v>
      </c>
      <c r="AG20" s="93">
        <f t="shared" si="2"/>
        <v>0</v>
      </c>
      <c r="AH20" s="93">
        <v>1.1499999999999999</v>
      </c>
      <c r="AI20" s="93">
        <f t="shared" si="3"/>
        <v>6.5847297254740286E-4</v>
      </c>
      <c r="AM20" s="22">
        <f t="shared" si="4"/>
        <v>49.98</v>
      </c>
      <c r="AN20" s="22">
        <f t="shared" si="5"/>
        <v>49.975000000000001</v>
      </c>
      <c r="AO20" s="22">
        <f t="shared" si="6"/>
        <v>49.98</v>
      </c>
      <c r="AQ20" s="2">
        <v>1.0016232790236277</v>
      </c>
      <c r="AR20" s="2">
        <v>1.0015230766147618</v>
      </c>
      <c r="AS20" s="2">
        <v>1.0016232790236277</v>
      </c>
    </row>
    <row r="21" spans="1:45" s="2" customFormat="1" ht="23.25">
      <c r="A21" s="14" t="s">
        <v>8</v>
      </c>
      <c r="B21" s="6">
        <v>521</v>
      </c>
      <c r="C21" s="15">
        <v>1192</v>
      </c>
      <c r="D21" s="7">
        <v>100</v>
      </c>
      <c r="E21" s="6" t="s">
        <v>265</v>
      </c>
      <c r="F21" s="36">
        <v>0</v>
      </c>
      <c r="G21" s="36">
        <v>20880</v>
      </c>
      <c r="H21" s="33">
        <v>20.88</v>
      </c>
      <c r="I21" s="34">
        <v>2</v>
      </c>
      <c r="J21" s="35" t="s">
        <v>286</v>
      </c>
      <c r="K21" s="37">
        <v>42230</v>
      </c>
      <c r="L21" s="35" t="s">
        <v>203</v>
      </c>
      <c r="M21" s="93">
        <v>5.55</v>
      </c>
      <c r="N21" s="93">
        <v>8.1999999999999993</v>
      </c>
      <c r="O21" s="93">
        <v>5.8250000000000002</v>
      </c>
      <c r="P21" s="93">
        <v>1.325</v>
      </c>
      <c r="Q21" s="93">
        <v>4.125</v>
      </c>
      <c r="R21" s="93">
        <v>4.5750000000000002</v>
      </c>
      <c r="S21" s="93">
        <v>9.3000000000000007</v>
      </c>
      <c r="T21" s="93">
        <v>6.125</v>
      </c>
      <c r="U21" s="93">
        <v>0.9</v>
      </c>
      <c r="V21" s="93">
        <v>10.593999999999999</v>
      </c>
      <c r="W21" s="93">
        <v>0</v>
      </c>
      <c r="X21" s="93">
        <v>0</v>
      </c>
      <c r="Y21" s="93">
        <v>20.9</v>
      </c>
      <c r="Z21" s="93">
        <v>1.369</v>
      </c>
      <c r="AA21" s="93">
        <v>560.32000000000005</v>
      </c>
      <c r="AB21" s="93">
        <v>18.63</v>
      </c>
      <c r="AC21" s="93">
        <f t="shared" si="0"/>
        <v>0.77946770662287912</v>
      </c>
      <c r="AD21" s="93">
        <v>56.98</v>
      </c>
      <c r="AE21" s="93">
        <f t="shared" si="1"/>
        <v>7.7969348659003831E-2</v>
      </c>
      <c r="AF21" s="93">
        <v>125.3</v>
      </c>
      <c r="AG21" s="93">
        <f t="shared" si="2"/>
        <v>0.17145593869731801</v>
      </c>
      <c r="AH21" s="93">
        <v>24.23</v>
      </c>
      <c r="AI21" s="93">
        <f t="shared" si="3"/>
        <v>3.3155446086480571E-2</v>
      </c>
      <c r="AM21" s="22">
        <f t="shared" si="4"/>
        <v>20.9</v>
      </c>
      <c r="AN21" s="22">
        <f t="shared" si="5"/>
        <v>20.9</v>
      </c>
      <c r="AO21" s="22">
        <f t="shared" si="6"/>
        <v>20.9</v>
      </c>
      <c r="AQ21" s="2">
        <v>1.0009578544061302</v>
      </c>
      <c r="AR21" s="2">
        <v>1.0009578544061302</v>
      </c>
      <c r="AS21" s="2">
        <v>1.0009578544061302</v>
      </c>
    </row>
    <row r="22" spans="1:45" s="2" customFormat="1" ht="23.25">
      <c r="A22" s="14" t="s">
        <v>8</v>
      </c>
      <c r="B22" s="6">
        <v>521</v>
      </c>
      <c r="C22" s="15">
        <v>1103</v>
      </c>
      <c r="D22" s="7">
        <v>200</v>
      </c>
      <c r="E22" s="6" t="s">
        <v>18</v>
      </c>
      <c r="F22" s="16">
        <v>6000</v>
      </c>
      <c r="G22" s="16">
        <v>67784</v>
      </c>
      <c r="H22" s="33">
        <v>61.783999999999999</v>
      </c>
      <c r="I22" s="10">
        <v>2</v>
      </c>
      <c r="J22" s="11" t="s">
        <v>12</v>
      </c>
      <c r="K22" s="12">
        <v>42231</v>
      </c>
      <c r="L22" s="11" t="s">
        <v>203</v>
      </c>
      <c r="M22" s="93">
        <v>15.4</v>
      </c>
      <c r="N22" s="93">
        <v>22.1</v>
      </c>
      <c r="O22" s="93">
        <v>16.350000000000001</v>
      </c>
      <c r="P22" s="93">
        <v>7.875</v>
      </c>
      <c r="Q22" s="93">
        <v>3.4637799999999999</v>
      </c>
      <c r="R22" s="93">
        <v>56.5</v>
      </c>
      <c r="S22" s="93">
        <v>3.65</v>
      </c>
      <c r="T22" s="93">
        <v>1.45</v>
      </c>
      <c r="U22" s="93">
        <v>0.125</v>
      </c>
      <c r="V22" s="93">
        <v>4.3934100000000003</v>
      </c>
      <c r="W22" s="93">
        <v>0</v>
      </c>
      <c r="X22" s="93">
        <v>0</v>
      </c>
      <c r="Y22" s="93">
        <v>61.725000000000001</v>
      </c>
      <c r="Z22" s="93">
        <v>1.36049</v>
      </c>
      <c r="AA22" s="93">
        <v>418.83</v>
      </c>
      <c r="AB22" s="93">
        <v>0</v>
      </c>
      <c r="AC22" s="93">
        <f t="shared" si="0"/>
        <v>0.1936839866077209</v>
      </c>
      <c r="AD22" s="93">
        <v>0</v>
      </c>
      <c r="AE22" s="93">
        <f t="shared" si="1"/>
        <v>0</v>
      </c>
      <c r="AF22" s="93">
        <v>0</v>
      </c>
      <c r="AG22" s="93">
        <f t="shared" si="2"/>
        <v>0</v>
      </c>
      <c r="AH22" s="93">
        <v>0</v>
      </c>
      <c r="AI22" s="93">
        <f t="shared" si="3"/>
        <v>0</v>
      </c>
      <c r="AM22" s="22">
        <f t="shared" si="4"/>
        <v>61.725000000000001</v>
      </c>
      <c r="AN22" s="22">
        <f t="shared" si="5"/>
        <v>61.725000000000001</v>
      </c>
      <c r="AO22" s="22">
        <f t="shared" si="6"/>
        <v>61.725000000000001</v>
      </c>
      <c r="AQ22" s="2">
        <v>0.99904506020976314</v>
      </c>
      <c r="AR22" s="2">
        <v>0.99904506020976314</v>
      </c>
      <c r="AS22" s="2">
        <v>0.99904506020976314</v>
      </c>
    </row>
    <row r="23" spans="1:45" s="2" customFormat="1" ht="23.25">
      <c r="A23" s="14" t="s">
        <v>8</v>
      </c>
      <c r="B23" s="6">
        <v>521</v>
      </c>
      <c r="C23" s="15">
        <v>1263</v>
      </c>
      <c r="D23" s="7">
        <v>200</v>
      </c>
      <c r="E23" s="6" t="s">
        <v>19</v>
      </c>
      <c r="F23" s="17">
        <v>20524</v>
      </c>
      <c r="G23" s="36">
        <v>35000</v>
      </c>
      <c r="H23" s="33">
        <v>14.475</v>
      </c>
      <c r="I23" s="34">
        <v>2</v>
      </c>
      <c r="J23" s="35" t="s">
        <v>286</v>
      </c>
      <c r="K23" s="37">
        <v>42244</v>
      </c>
      <c r="L23" s="35" t="s">
        <v>203</v>
      </c>
      <c r="M23" s="93">
        <v>2</v>
      </c>
      <c r="N23" s="93">
        <v>6.0250000000000004</v>
      </c>
      <c r="O23" s="93">
        <v>4.45</v>
      </c>
      <c r="P23" s="93">
        <v>2.0249999999999999</v>
      </c>
      <c r="Q23" s="93">
        <v>3.73143</v>
      </c>
      <c r="R23" s="93">
        <v>13.6</v>
      </c>
      <c r="S23" s="93">
        <v>0.67500000000000004</v>
      </c>
      <c r="T23" s="93">
        <v>0.15</v>
      </c>
      <c r="U23" s="93">
        <v>7.4999999999999997E-2</v>
      </c>
      <c r="V23" s="93">
        <v>4.8136000000000001</v>
      </c>
      <c r="W23" s="93">
        <v>0</v>
      </c>
      <c r="X23" s="93">
        <v>0</v>
      </c>
      <c r="Y23" s="93">
        <v>14.500000000000002</v>
      </c>
      <c r="Z23" s="93">
        <v>1.4733799999999999</v>
      </c>
      <c r="AA23" s="93">
        <v>1142.32</v>
      </c>
      <c r="AB23" s="93">
        <v>214.5</v>
      </c>
      <c r="AC23" s="93">
        <f t="shared" si="0"/>
        <v>2.4664594127806563</v>
      </c>
      <c r="AD23" s="93">
        <v>97.57</v>
      </c>
      <c r="AE23" s="93">
        <f t="shared" si="1"/>
        <v>0.19258820626696274</v>
      </c>
      <c r="AF23" s="93">
        <v>112.57</v>
      </c>
      <c r="AG23" s="93">
        <f t="shared" si="2"/>
        <v>0.2221959042684431</v>
      </c>
      <c r="AH23" s="93">
        <v>5.8</v>
      </c>
      <c r="AI23" s="93">
        <f t="shared" si="3"/>
        <v>1.1448309893905748E-2</v>
      </c>
      <c r="AM23" s="22">
        <f t="shared" si="4"/>
        <v>14.500000000000002</v>
      </c>
      <c r="AN23" s="22">
        <f t="shared" si="5"/>
        <v>14.5</v>
      </c>
      <c r="AO23" s="22">
        <f t="shared" si="6"/>
        <v>14.500000000000002</v>
      </c>
      <c r="AQ23" s="2">
        <v>1.0017271157167531</v>
      </c>
      <c r="AR23" s="2">
        <v>1.0017271157167531</v>
      </c>
      <c r="AS23" s="2">
        <v>1.0017271157167531</v>
      </c>
    </row>
    <row r="24" spans="1:45" s="2" customFormat="1" ht="23.25">
      <c r="A24" s="14" t="s">
        <v>8</v>
      </c>
      <c r="B24" s="6">
        <v>521</v>
      </c>
      <c r="C24" s="15">
        <v>1263</v>
      </c>
      <c r="D24" s="7">
        <v>200</v>
      </c>
      <c r="E24" s="6" t="s">
        <v>19</v>
      </c>
      <c r="F24" s="17">
        <v>35000</v>
      </c>
      <c r="G24" s="16">
        <v>66725</v>
      </c>
      <c r="H24" s="33">
        <v>31.725000000000001</v>
      </c>
      <c r="I24" s="10">
        <v>2</v>
      </c>
      <c r="J24" s="11" t="s">
        <v>12</v>
      </c>
      <c r="K24" s="12">
        <v>42229</v>
      </c>
      <c r="L24" s="11" t="s">
        <v>203</v>
      </c>
      <c r="M24" s="93">
        <v>5.9</v>
      </c>
      <c r="N24" s="93">
        <v>12.5</v>
      </c>
      <c r="O24" s="93">
        <v>7.9249999999999998</v>
      </c>
      <c r="P24" s="93">
        <v>5.4</v>
      </c>
      <c r="Q24" s="93">
        <v>3.8351899999999999</v>
      </c>
      <c r="R24" s="93">
        <v>13.475</v>
      </c>
      <c r="S24" s="93">
        <v>0.85</v>
      </c>
      <c r="T24" s="93">
        <v>1.925</v>
      </c>
      <c r="U24" s="93">
        <v>15.475</v>
      </c>
      <c r="V24" s="93">
        <v>21.949300000000001</v>
      </c>
      <c r="W24" s="93">
        <v>0</v>
      </c>
      <c r="X24" s="93">
        <v>0</v>
      </c>
      <c r="Y24" s="93">
        <v>31.725000000000001</v>
      </c>
      <c r="Z24" s="93">
        <v>2.0469400000000002</v>
      </c>
      <c r="AA24" s="93">
        <v>18.72</v>
      </c>
      <c r="AB24" s="93">
        <v>0</v>
      </c>
      <c r="AC24" s="93">
        <f t="shared" si="0"/>
        <v>1.6859169199594726E-2</v>
      </c>
      <c r="AD24" s="93">
        <v>40.89</v>
      </c>
      <c r="AE24" s="93">
        <f t="shared" si="1"/>
        <v>3.6825396825396817E-2</v>
      </c>
      <c r="AF24" s="93">
        <v>0</v>
      </c>
      <c r="AG24" s="93">
        <f t="shared" si="2"/>
        <v>0</v>
      </c>
      <c r="AH24" s="93">
        <v>0.59</v>
      </c>
      <c r="AI24" s="93">
        <f t="shared" si="3"/>
        <v>5.3135202071372275E-4</v>
      </c>
      <c r="AM24" s="22">
        <f t="shared" si="4"/>
        <v>31.725000000000001</v>
      </c>
      <c r="AN24" s="22">
        <f t="shared" si="5"/>
        <v>31.725000000000001</v>
      </c>
      <c r="AO24" s="22">
        <f t="shared" si="6"/>
        <v>31.725000000000001</v>
      </c>
      <c r="AQ24" s="2">
        <v>1</v>
      </c>
      <c r="AR24" s="2">
        <v>1</v>
      </c>
      <c r="AS24" s="2">
        <v>1</v>
      </c>
    </row>
    <row r="25" spans="1:45" s="2" customFormat="1" ht="23.25">
      <c r="A25" s="14" t="s">
        <v>8</v>
      </c>
      <c r="B25" s="6">
        <v>521</v>
      </c>
      <c r="C25" s="15">
        <v>1362</v>
      </c>
      <c r="D25" s="7">
        <v>100</v>
      </c>
      <c r="E25" s="6" t="s">
        <v>20</v>
      </c>
      <c r="F25" s="16">
        <v>0</v>
      </c>
      <c r="G25" s="16">
        <v>3860</v>
      </c>
      <c r="H25" s="33">
        <v>3.86</v>
      </c>
      <c r="I25" s="10">
        <v>2</v>
      </c>
      <c r="J25" s="35" t="s">
        <v>286</v>
      </c>
      <c r="K25" s="12">
        <v>42231</v>
      </c>
      <c r="L25" s="11" t="s">
        <v>203</v>
      </c>
      <c r="M25" s="93">
        <v>1.325</v>
      </c>
      <c r="N25" s="93">
        <v>1.575</v>
      </c>
      <c r="O25" s="93">
        <v>0.57499999999999996</v>
      </c>
      <c r="P25" s="93">
        <v>0.35</v>
      </c>
      <c r="Q25" s="93">
        <v>3.24248</v>
      </c>
      <c r="R25" s="93">
        <v>3.8250000000000002</v>
      </c>
      <c r="S25" s="93">
        <v>0</v>
      </c>
      <c r="T25" s="93">
        <v>0</v>
      </c>
      <c r="U25" s="93">
        <v>0</v>
      </c>
      <c r="V25" s="93">
        <v>2.3165100000000001</v>
      </c>
      <c r="W25" s="93">
        <v>0</v>
      </c>
      <c r="X25" s="93">
        <v>0</v>
      </c>
      <c r="Y25" s="93">
        <v>3.8249999999999997</v>
      </c>
      <c r="Z25" s="93">
        <v>1.3901399999999999</v>
      </c>
      <c r="AA25" s="93">
        <v>158.38</v>
      </c>
      <c r="AB25" s="93">
        <v>31.52</v>
      </c>
      <c r="AC25" s="93">
        <f t="shared" si="0"/>
        <v>1.2889711324944484</v>
      </c>
      <c r="AD25" s="93">
        <v>10.11</v>
      </c>
      <c r="AE25" s="93">
        <f t="shared" si="1"/>
        <v>7.4833456698741668E-2</v>
      </c>
      <c r="AF25" s="93">
        <v>53.2</v>
      </c>
      <c r="AG25" s="93">
        <f t="shared" si="2"/>
        <v>0.39378238341968913</v>
      </c>
      <c r="AH25" s="93">
        <v>0</v>
      </c>
      <c r="AI25" s="93">
        <f t="shared" si="3"/>
        <v>0</v>
      </c>
      <c r="AM25" s="22">
        <f t="shared" si="4"/>
        <v>3.8249999999999997</v>
      </c>
      <c r="AN25" s="22">
        <f t="shared" si="5"/>
        <v>3.8250000000000002</v>
      </c>
      <c r="AO25" s="22">
        <f t="shared" si="6"/>
        <v>3.8249999999999997</v>
      </c>
      <c r="AQ25" s="2">
        <v>0.9909326424870466</v>
      </c>
      <c r="AR25" s="2">
        <v>0.99093264248704671</v>
      </c>
      <c r="AS25" s="2">
        <v>0.9909326424870466</v>
      </c>
    </row>
    <row r="26" spans="1:45" s="99" customFormat="1" ht="23.25">
      <c r="F26" s="128" t="s">
        <v>204</v>
      </c>
      <c r="G26" s="128"/>
      <c r="H26" s="100">
        <f>SUM(H4:H25)</f>
        <v>548.178</v>
      </c>
      <c r="I26" s="101"/>
      <c r="J26" s="101"/>
      <c r="K26" s="101"/>
      <c r="L26" s="101"/>
      <c r="M26" s="102">
        <f>SUM(M4:M25)</f>
        <v>202.95000000000002</v>
      </c>
      <c r="N26" s="102">
        <f t="shared" ref="N26:P26" si="7">SUM(N4:N25)</f>
        <v>160.85</v>
      </c>
      <c r="O26" s="102">
        <f t="shared" si="7"/>
        <v>118.05500000000002</v>
      </c>
      <c r="P26" s="102">
        <f t="shared" si="7"/>
        <v>64.849999999999994</v>
      </c>
      <c r="Q26" s="102" t="s">
        <v>205</v>
      </c>
      <c r="R26" s="102">
        <f>SUM(R4:R25)</f>
        <v>417.4</v>
      </c>
      <c r="S26" s="102">
        <f t="shared" ref="S26:U26" si="8">SUM(S4:S25)</f>
        <v>57.724999999999994</v>
      </c>
      <c r="T26" s="102">
        <f t="shared" si="8"/>
        <v>35.975000000000001</v>
      </c>
      <c r="U26" s="102">
        <f t="shared" si="8"/>
        <v>35.099999999999994</v>
      </c>
      <c r="V26" s="102" t="s">
        <v>205</v>
      </c>
      <c r="W26" s="102">
        <f t="shared" ref="W26:X26" si="9">SUM(W4:W25)</f>
        <v>0</v>
      </c>
      <c r="X26" s="102">
        <f t="shared" si="9"/>
        <v>0</v>
      </c>
      <c r="Y26" s="102">
        <f>SUM(Y4:Y25)</f>
        <v>546.70500000000004</v>
      </c>
      <c r="Z26" s="102" t="s">
        <v>205</v>
      </c>
      <c r="AA26" s="102">
        <f>SUM(AA4:AA25)</f>
        <v>7487.1</v>
      </c>
      <c r="AB26" s="102">
        <f>SUM(AB4:AB25)</f>
        <v>974.23400000000004</v>
      </c>
      <c r="AC26" s="102" t="s">
        <v>205</v>
      </c>
      <c r="AD26" s="102">
        <f>SUM(AD4:AD25)</f>
        <v>1077.6440000000002</v>
      </c>
      <c r="AE26" s="102" t="s">
        <v>205</v>
      </c>
      <c r="AF26" s="102">
        <f>SUM(AF4:AF25)</f>
        <v>497.13</v>
      </c>
      <c r="AG26" s="102" t="s">
        <v>205</v>
      </c>
      <c r="AH26" s="102">
        <f>SUM(AH4:AH25)</f>
        <v>76.59</v>
      </c>
      <c r="AI26" s="103" t="s">
        <v>205</v>
      </c>
    </row>
    <row r="27" spans="1:45" s="104" customFormat="1" ht="23.25">
      <c r="F27" s="140" t="s">
        <v>206</v>
      </c>
      <c r="G27" s="140"/>
      <c r="H27" s="105"/>
      <c r="I27" s="105"/>
      <c r="J27" s="105"/>
      <c r="K27" s="105"/>
      <c r="L27" s="105"/>
      <c r="M27" s="106" t="s">
        <v>205</v>
      </c>
      <c r="N27" s="106" t="s">
        <v>205</v>
      </c>
      <c r="O27" s="106" t="s">
        <v>205</v>
      </c>
      <c r="P27" s="106" t="s">
        <v>205</v>
      </c>
      <c r="Q27" s="106">
        <f>SUMPRODUCT(Q4:Q25,H4:H25)/H26</f>
        <v>3.3930879037283508</v>
      </c>
      <c r="R27" s="106" t="s">
        <v>205</v>
      </c>
      <c r="S27" s="106" t="s">
        <v>205</v>
      </c>
      <c r="T27" s="106" t="s">
        <v>205</v>
      </c>
      <c r="U27" s="106" t="s">
        <v>205</v>
      </c>
      <c r="V27" s="106">
        <f>SUMPRODUCT(V4:V25,H4:H25)/H26</f>
        <v>6.680574107625624</v>
      </c>
      <c r="W27" s="106" t="s">
        <v>205</v>
      </c>
      <c r="X27" s="106" t="s">
        <v>205</v>
      </c>
      <c r="Y27" s="106" t="s">
        <v>205</v>
      </c>
      <c r="Z27" s="106">
        <f>SUMPRODUCT(Z4:Z25,H4:H25)/H26</f>
        <v>1.2962679613556181</v>
      </c>
      <c r="AA27" s="106" t="s">
        <v>205</v>
      </c>
      <c r="AB27" s="106" t="s">
        <v>205</v>
      </c>
      <c r="AC27" s="106">
        <f>SUMPRODUCT(AC4:AC25,H4:H25)/H26</f>
        <v>0.41562188090104207</v>
      </c>
      <c r="AD27" s="106" t="s">
        <v>205</v>
      </c>
      <c r="AE27" s="106">
        <f>SUMPRODUCT(AE4:AE25,H4:H25)/H26</f>
        <v>5.6167574348895022E-2</v>
      </c>
      <c r="AF27" s="106" t="s">
        <v>205</v>
      </c>
      <c r="AG27" s="106">
        <f>SUMPRODUCT(AG4:AG25,H4:H25)/H26</f>
        <v>2.5910770380632359E-2</v>
      </c>
      <c r="AH27" s="106" t="s">
        <v>205</v>
      </c>
      <c r="AI27" s="106">
        <f>SUMPRODUCT(AI4:AI25,H4:H25)/H26</f>
        <v>3.991925459040156E-3</v>
      </c>
    </row>
    <row r="30" spans="1:45">
      <c r="L30" s="45"/>
      <c r="M30" s="45"/>
      <c r="N30" s="45"/>
      <c r="X30" s="24"/>
    </row>
    <row r="31" spans="1:45" ht="23.25">
      <c r="L31" s="45"/>
      <c r="M31" s="49"/>
      <c r="N31" s="45"/>
    </row>
    <row r="33" spans="1:29" ht="23.25">
      <c r="A33" s="84" t="s">
        <v>278</v>
      </c>
      <c r="B33" s="84"/>
      <c r="C33" s="84"/>
      <c r="D33" s="84"/>
      <c r="E33" s="56"/>
    </row>
    <row r="34" spans="1:29" ht="83.25" customHeight="1">
      <c r="A34" s="127" t="s">
        <v>202</v>
      </c>
      <c r="B34" s="127" t="s">
        <v>0</v>
      </c>
      <c r="C34" s="141" t="s">
        <v>1</v>
      </c>
      <c r="D34" s="142" t="s">
        <v>2</v>
      </c>
      <c r="E34" s="127" t="s">
        <v>3</v>
      </c>
      <c r="F34" s="127" t="s">
        <v>304</v>
      </c>
      <c r="G34" s="127" t="s">
        <v>305</v>
      </c>
      <c r="H34" s="134" t="s">
        <v>306</v>
      </c>
      <c r="I34" s="127" t="s">
        <v>4</v>
      </c>
      <c r="J34" s="127" t="s">
        <v>5</v>
      </c>
      <c r="K34" s="135" t="s">
        <v>6</v>
      </c>
      <c r="L34" s="127" t="s">
        <v>7</v>
      </c>
      <c r="M34" s="136" t="s">
        <v>317</v>
      </c>
      <c r="N34" s="136"/>
      <c r="O34" s="136"/>
      <c r="P34" s="136"/>
      <c r="Q34" s="137" t="s">
        <v>307</v>
      </c>
      <c r="R34" s="129" t="s">
        <v>310</v>
      </c>
      <c r="S34" s="130"/>
      <c r="T34" s="131"/>
      <c r="U34" s="137" t="s">
        <v>311</v>
      </c>
      <c r="V34" s="122" t="s">
        <v>235</v>
      </c>
      <c r="W34" s="122" t="s">
        <v>318</v>
      </c>
      <c r="X34" s="122" t="s">
        <v>319</v>
      </c>
      <c r="Y34" s="89" t="s">
        <v>236</v>
      </c>
      <c r="Z34" s="122" t="s">
        <v>237</v>
      </c>
      <c r="AA34" s="122" t="s">
        <v>320</v>
      </c>
      <c r="AB34" s="122" t="s">
        <v>302</v>
      </c>
      <c r="AC34" s="80" t="s">
        <v>246</v>
      </c>
    </row>
    <row r="35" spans="1:29" ht="34.5" customHeight="1">
      <c r="A35" s="127"/>
      <c r="B35" s="127"/>
      <c r="C35" s="141"/>
      <c r="D35" s="142"/>
      <c r="E35" s="127"/>
      <c r="F35" s="127"/>
      <c r="G35" s="127"/>
      <c r="H35" s="134"/>
      <c r="I35" s="127"/>
      <c r="J35" s="127"/>
      <c r="K35" s="135"/>
      <c r="L35" s="127"/>
      <c r="M35" s="70" t="s">
        <v>289</v>
      </c>
      <c r="N35" s="71" t="s">
        <v>290</v>
      </c>
      <c r="O35" s="71" t="s">
        <v>291</v>
      </c>
      <c r="P35" s="70" t="s">
        <v>292</v>
      </c>
      <c r="Q35" s="137"/>
      <c r="R35" s="70" t="s">
        <v>297</v>
      </c>
      <c r="S35" s="71" t="s">
        <v>298</v>
      </c>
      <c r="T35" s="70" t="s">
        <v>299</v>
      </c>
      <c r="U35" s="137"/>
      <c r="V35" s="123"/>
      <c r="W35" s="123"/>
      <c r="X35" s="123"/>
      <c r="Y35" s="90"/>
      <c r="Z35" s="123"/>
      <c r="AA35" s="123"/>
      <c r="AB35" s="123"/>
      <c r="AC35" s="88" t="s">
        <v>321</v>
      </c>
    </row>
    <row r="36" spans="1:29" ht="23.25">
      <c r="A36" s="14" t="s">
        <v>8</v>
      </c>
      <c r="B36" s="74">
        <v>521</v>
      </c>
      <c r="C36" s="74">
        <v>108</v>
      </c>
      <c r="D36" s="74">
        <v>101</v>
      </c>
      <c r="E36" s="74" t="s">
        <v>256</v>
      </c>
      <c r="F36" s="72" t="s">
        <v>257</v>
      </c>
      <c r="G36" s="72">
        <v>14714</v>
      </c>
      <c r="H36" s="74">
        <v>10.565</v>
      </c>
      <c r="I36" s="75">
        <v>4</v>
      </c>
      <c r="J36" s="87" t="s">
        <v>285</v>
      </c>
      <c r="K36" s="73">
        <v>42223</v>
      </c>
      <c r="L36" s="75" t="s">
        <v>238</v>
      </c>
      <c r="M36" s="26">
        <v>7.3150000000000004</v>
      </c>
      <c r="N36" s="26">
        <v>1.7869999999999999</v>
      </c>
      <c r="O36" s="26">
        <v>0.56399999999999995</v>
      </c>
      <c r="P36" s="26">
        <v>0.89900000000000002</v>
      </c>
      <c r="Q36" s="26">
        <v>2.2815799999999999</v>
      </c>
      <c r="R36" s="23">
        <v>0</v>
      </c>
      <c r="S36" s="92">
        <v>0</v>
      </c>
      <c r="T36" s="92">
        <v>10.565</v>
      </c>
      <c r="U36" s="23">
        <v>1.0983099999999999</v>
      </c>
      <c r="V36" s="85">
        <v>8</v>
      </c>
      <c r="W36" s="85">
        <v>12</v>
      </c>
      <c r="X36" s="85">
        <v>0</v>
      </c>
      <c r="Y36" s="85">
        <v>21</v>
      </c>
      <c r="Z36" s="85">
        <v>0</v>
      </c>
      <c r="AA36" s="92">
        <v>0</v>
      </c>
      <c r="AB36" s="26">
        <v>0</v>
      </c>
      <c r="AC36" s="86">
        <v>54</v>
      </c>
    </row>
    <row r="37" spans="1:29" ht="23.25">
      <c r="A37" s="14" t="s">
        <v>8</v>
      </c>
      <c r="B37" s="74">
        <v>521</v>
      </c>
      <c r="C37" s="74">
        <v>108</v>
      </c>
      <c r="D37" s="74">
        <v>101</v>
      </c>
      <c r="E37" s="74" t="s">
        <v>256</v>
      </c>
      <c r="F37" s="77">
        <v>14714</v>
      </c>
      <c r="G37" s="78">
        <v>4149</v>
      </c>
      <c r="H37" s="87">
        <v>10.565</v>
      </c>
      <c r="I37" s="75">
        <v>4</v>
      </c>
      <c r="J37" s="87" t="s">
        <v>285</v>
      </c>
      <c r="K37" s="73">
        <v>42223</v>
      </c>
      <c r="L37" s="75" t="s">
        <v>238</v>
      </c>
      <c r="M37" s="26">
        <v>6.681</v>
      </c>
      <c r="N37" s="26">
        <v>2.0720000000000001</v>
      </c>
      <c r="O37" s="26">
        <v>0.874</v>
      </c>
      <c r="P37" s="26">
        <v>0.93899999999999995</v>
      </c>
      <c r="Q37" s="26">
        <v>2.4881000000000002</v>
      </c>
      <c r="R37" s="23">
        <v>0</v>
      </c>
      <c r="S37" s="92">
        <v>0</v>
      </c>
      <c r="T37" s="92">
        <v>10.565</v>
      </c>
      <c r="U37" s="23">
        <v>0.98675299999999999</v>
      </c>
      <c r="V37" s="85">
        <v>19</v>
      </c>
      <c r="W37" s="85">
        <v>24</v>
      </c>
      <c r="X37" s="85">
        <v>0</v>
      </c>
      <c r="Y37" s="85">
        <v>16</v>
      </c>
      <c r="Z37" s="85">
        <v>0</v>
      </c>
      <c r="AA37" s="92">
        <v>0</v>
      </c>
      <c r="AB37" s="26">
        <v>0</v>
      </c>
      <c r="AC37" s="86">
        <v>86</v>
      </c>
    </row>
    <row r="38" spans="1:29" s="104" customFormat="1" ht="23.25">
      <c r="A38" s="107"/>
      <c r="B38" s="107"/>
      <c r="C38" s="107"/>
      <c r="D38" s="107"/>
      <c r="E38" s="107"/>
      <c r="F38" s="138" t="s">
        <v>204</v>
      </c>
      <c r="G38" s="139"/>
      <c r="H38" s="108">
        <f>SUM(H36:H37)</f>
        <v>21.13</v>
      </c>
      <c r="I38" s="109"/>
      <c r="J38" s="109"/>
      <c r="K38" s="109"/>
      <c r="L38" s="109"/>
      <c r="M38" s="110">
        <f>SUM(M36:M37)</f>
        <v>13.996</v>
      </c>
      <c r="N38" s="110">
        <f t="shared" ref="N38:P38" si="10">SUM(N36:N37)</f>
        <v>3.859</v>
      </c>
      <c r="O38" s="110">
        <f t="shared" si="10"/>
        <v>1.4379999999999999</v>
      </c>
      <c r="P38" s="110">
        <f t="shared" si="10"/>
        <v>1.8380000000000001</v>
      </c>
      <c r="Q38" s="110" t="s">
        <v>205</v>
      </c>
      <c r="R38" s="110">
        <f>SUM(R36:R37)</f>
        <v>0</v>
      </c>
      <c r="S38" s="110">
        <f t="shared" ref="S38:T38" si="11">SUM(S36:S37)</f>
        <v>0</v>
      </c>
      <c r="T38" s="110">
        <f t="shared" si="11"/>
        <v>21.13</v>
      </c>
      <c r="U38" s="110" t="s">
        <v>205</v>
      </c>
      <c r="V38" s="111">
        <f t="shared" ref="V38:Z38" si="12">SUM(V36:V37)</f>
        <v>27</v>
      </c>
      <c r="W38" s="111">
        <f t="shared" si="12"/>
        <v>36</v>
      </c>
      <c r="X38" s="111">
        <f t="shared" si="12"/>
        <v>0</v>
      </c>
      <c r="Y38" s="111">
        <f t="shared" si="12"/>
        <v>37</v>
      </c>
      <c r="Z38" s="111">
        <f t="shared" si="12"/>
        <v>0</v>
      </c>
      <c r="AA38" s="110">
        <v>0</v>
      </c>
      <c r="AB38" s="110" t="s">
        <v>205</v>
      </c>
      <c r="AC38" s="111">
        <f>SUM(AC36:AC37)</f>
        <v>140</v>
      </c>
    </row>
    <row r="39" spans="1:29" s="104" customFormat="1" ht="23.25">
      <c r="A39" s="107"/>
      <c r="B39" s="107"/>
      <c r="C39" s="107"/>
      <c r="D39" s="107"/>
      <c r="E39" s="107"/>
      <c r="F39" s="138" t="s">
        <v>206</v>
      </c>
      <c r="G39" s="139"/>
      <c r="H39" s="109"/>
      <c r="I39" s="109"/>
      <c r="J39" s="109"/>
      <c r="K39" s="109"/>
      <c r="L39" s="109"/>
      <c r="M39" s="110" t="s">
        <v>205</v>
      </c>
      <c r="N39" s="110" t="s">
        <v>205</v>
      </c>
      <c r="O39" s="110" t="s">
        <v>205</v>
      </c>
      <c r="P39" s="110" t="s">
        <v>205</v>
      </c>
      <c r="Q39" s="110">
        <v>2.3848400000000001</v>
      </c>
      <c r="R39" s="110"/>
      <c r="S39" s="110"/>
      <c r="T39" s="110"/>
      <c r="U39" s="110">
        <v>1.0425314999999999</v>
      </c>
      <c r="V39" s="108" t="s">
        <v>205</v>
      </c>
      <c r="W39" s="108" t="s">
        <v>205</v>
      </c>
      <c r="X39" s="108" t="s">
        <v>205</v>
      </c>
      <c r="Y39" s="108" t="s">
        <v>205</v>
      </c>
      <c r="Z39" s="108" t="s">
        <v>205</v>
      </c>
      <c r="AA39" s="110" t="s">
        <v>205</v>
      </c>
      <c r="AB39" s="110">
        <v>0</v>
      </c>
      <c r="AC39" s="108" t="s">
        <v>205</v>
      </c>
    </row>
  </sheetData>
  <mergeCells count="53">
    <mergeCell ref="V2:V3"/>
    <mergeCell ref="F27:G27"/>
    <mergeCell ref="F2:F3"/>
    <mergeCell ref="A34:A35"/>
    <mergeCell ref="B34:B35"/>
    <mergeCell ref="C34:C35"/>
    <mergeCell ref="D34:D35"/>
    <mergeCell ref="E34:E35"/>
    <mergeCell ref="A2:A3"/>
    <mergeCell ref="B2:B3"/>
    <mergeCell ref="C2:C3"/>
    <mergeCell ref="D2:D3"/>
    <mergeCell ref="E2:E3"/>
    <mergeCell ref="AH2:AH3"/>
    <mergeCell ref="F38:G38"/>
    <mergeCell ref="F39:G39"/>
    <mergeCell ref="G34:G35"/>
    <mergeCell ref="H34:H35"/>
    <mergeCell ref="U34:U35"/>
    <mergeCell ref="M34:P34"/>
    <mergeCell ref="Q34:Q35"/>
    <mergeCell ref="F34:F35"/>
    <mergeCell ref="I34:I35"/>
    <mergeCell ref="J34:J35"/>
    <mergeCell ref="K34:K35"/>
    <mergeCell ref="L34:L35"/>
    <mergeCell ref="R34:T34"/>
    <mergeCell ref="V34:V35"/>
    <mergeCell ref="W34:W35"/>
    <mergeCell ref="AI2:AI3"/>
    <mergeCell ref="L2:L3"/>
    <mergeCell ref="F26:G26"/>
    <mergeCell ref="AF2:AF3"/>
    <mergeCell ref="AD2:AD3"/>
    <mergeCell ref="W2:Y2"/>
    <mergeCell ref="AE2:AE3"/>
    <mergeCell ref="G2:G3"/>
    <mergeCell ref="H2:H3"/>
    <mergeCell ref="I2:I3"/>
    <mergeCell ref="J2:J3"/>
    <mergeCell ref="K2:K3"/>
    <mergeCell ref="M2:P2"/>
    <mergeCell ref="Q2:Q3"/>
    <mergeCell ref="R2:U2"/>
    <mergeCell ref="Z2:Z3"/>
    <mergeCell ref="Z34:Z35"/>
    <mergeCell ref="AA34:AA35"/>
    <mergeCell ref="AB34:AB35"/>
    <mergeCell ref="X34:X35"/>
    <mergeCell ref="AG2:AG3"/>
    <mergeCell ref="AA2:AA3"/>
    <mergeCell ref="AB2:AB3"/>
    <mergeCell ref="AC2:AC3"/>
  </mergeCells>
  <printOptions horizontalCentered="1"/>
  <pageMargins left="0.25" right="0.25" top="0.75" bottom="0.75" header="0.3" footer="0.3"/>
  <pageSetup paperSize="8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5"/>
  <sheetViews>
    <sheetView view="pageBreakPreview" topLeftCell="F1" zoomScale="60" zoomScaleNormal="90" zoomScalePageLayoutView="55" workbookViewId="0">
      <selection activeCell="S77" sqref="S77"/>
    </sheetView>
  </sheetViews>
  <sheetFormatPr defaultRowHeight="15"/>
  <cols>
    <col min="1" max="1" width="28.42578125" customWidth="1"/>
    <col min="5" max="5" width="46.42578125" customWidth="1"/>
    <col min="8" max="8" width="10.140625" customWidth="1"/>
    <col min="9" max="9" width="10.7109375" customWidth="1"/>
    <col min="10" max="10" width="9.140625" customWidth="1"/>
    <col min="11" max="11" width="10.7109375" customWidth="1"/>
    <col min="12" max="13" width="9.140625" customWidth="1"/>
    <col min="14" max="14" width="13.140625" customWidth="1"/>
    <col min="15" max="15" width="12" customWidth="1"/>
    <col min="16" max="16" width="9.140625" customWidth="1"/>
    <col min="17" max="17" width="14.140625" customWidth="1"/>
    <col min="18" max="18" width="10.85546875" customWidth="1"/>
    <col min="19" max="19" width="16.5703125" customWidth="1"/>
    <col min="20" max="20" width="13" customWidth="1"/>
    <col min="21" max="21" width="11.7109375" customWidth="1"/>
    <col min="22" max="22" width="12.42578125" customWidth="1"/>
    <col min="23" max="23" width="13.42578125" customWidth="1"/>
    <col min="24" max="24" width="16.140625" customWidth="1"/>
    <col min="25" max="25" width="10.7109375" customWidth="1"/>
    <col min="26" max="26" width="11.140625" customWidth="1"/>
    <col min="27" max="27" width="12.28515625" customWidth="1"/>
    <col min="28" max="28" width="10.42578125" customWidth="1"/>
    <col min="29" max="29" width="21.140625" customWidth="1"/>
    <col min="30" max="30" width="12" customWidth="1"/>
    <col min="31" max="31" width="9.140625" customWidth="1"/>
    <col min="32" max="32" width="14.28515625" customWidth="1"/>
    <col min="33" max="33" width="11" customWidth="1"/>
    <col min="34" max="34" width="11.7109375" style="56" customWidth="1"/>
    <col min="35" max="35" width="9" style="56" customWidth="1"/>
  </cols>
  <sheetData>
    <row r="1" spans="1:38" ht="23.25">
      <c r="A1" s="84" t="s">
        <v>280</v>
      </c>
      <c r="B1" s="84"/>
      <c r="C1" s="84"/>
      <c r="D1" s="84"/>
      <c r="E1" s="56"/>
    </row>
    <row r="2" spans="1:38" s="1" customFormat="1" ht="28.5" customHeight="1">
      <c r="A2" s="127" t="s">
        <v>202</v>
      </c>
      <c r="B2" s="127" t="s">
        <v>0</v>
      </c>
      <c r="C2" s="141" t="s">
        <v>1</v>
      </c>
      <c r="D2" s="142" t="s">
        <v>2</v>
      </c>
      <c r="E2" s="127" t="s">
        <v>3</v>
      </c>
      <c r="F2" s="127" t="s">
        <v>304</v>
      </c>
      <c r="G2" s="127" t="s">
        <v>305</v>
      </c>
      <c r="H2" s="134" t="s">
        <v>306</v>
      </c>
      <c r="I2" s="127" t="s">
        <v>4</v>
      </c>
      <c r="J2" s="127" t="s">
        <v>5</v>
      </c>
      <c r="K2" s="135" t="s">
        <v>6</v>
      </c>
      <c r="L2" s="127" t="s">
        <v>7</v>
      </c>
      <c r="M2" s="136" t="s">
        <v>317</v>
      </c>
      <c r="N2" s="136"/>
      <c r="O2" s="136"/>
      <c r="P2" s="136"/>
      <c r="Q2" s="137" t="s">
        <v>307</v>
      </c>
      <c r="R2" s="136" t="s">
        <v>308</v>
      </c>
      <c r="S2" s="136"/>
      <c r="T2" s="136"/>
      <c r="U2" s="136"/>
      <c r="V2" s="137" t="s">
        <v>309</v>
      </c>
      <c r="W2" s="129" t="s">
        <v>310</v>
      </c>
      <c r="X2" s="130"/>
      <c r="Y2" s="131"/>
      <c r="Z2" s="137" t="s">
        <v>311</v>
      </c>
      <c r="AA2" s="126" t="s">
        <v>312</v>
      </c>
      <c r="AB2" s="126" t="s">
        <v>313</v>
      </c>
      <c r="AC2" s="124" t="s">
        <v>300</v>
      </c>
      <c r="AD2" s="122" t="s">
        <v>314</v>
      </c>
      <c r="AE2" s="132" t="s">
        <v>301</v>
      </c>
      <c r="AF2" s="122" t="s">
        <v>315</v>
      </c>
      <c r="AG2" s="124" t="s">
        <v>302</v>
      </c>
      <c r="AH2" s="122" t="s">
        <v>316</v>
      </c>
      <c r="AI2" s="122" t="s">
        <v>303</v>
      </c>
    </row>
    <row r="3" spans="1:38" s="1" customFormat="1" ht="52.5" customHeight="1">
      <c r="A3" s="127"/>
      <c r="B3" s="127"/>
      <c r="C3" s="141"/>
      <c r="D3" s="142"/>
      <c r="E3" s="127"/>
      <c r="F3" s="127"/>
      <c r="G3" s="127"/>
      <c r="H3" s="134"/>
      <c r="I3" s="127"/>
      <c r="J3" s="127"/>
      <c r="K3" s="135"/>
      <c r="L3" s="127"/>
      <c r="M3" s="70" t="s">
        <v>289</v>
      </c>
      <c r="N3" s="71" t="s">
        <v>290</v>
      </c>
      <c r="O3" s="71" t="s">
        <v>291</v>
      </c>
      <c r="P3" s="70" t="s">
        <v>292</v>
      </c>
      <c r="Q3" s="137"/>
      <c r="R3" s="70" t="s">
        <v>293</v>
      </c>
      <c r="S3" s="71" t="s">
        <v>294</v>
      </c>
      <c r="T3" s="71" t="s">
        <v>295</v>
      </c>
      <c r="U3" s="70" t="s">
        <v>296</v>
      </c>
      <c r="V3" s="137"/>
      <c r="W3" s="70" t="s">
        <v>297</v>
      </c>
      <c r="X3" s="71" t="s">
        <v>298</v>
      </c>
      <c r="Y3" s="70" t="s">
        <v>299</v>
      </c>
      <c r="Z3" s="137"/>
      <c r="AA3" s="126"/>
      <c r="AB3" s="126"/>
      <c r="AC3" s="125"/>
      <c r="AD3" s="123"/>
      <c r="AE3" s="133"/>
      <c r="AF3" s="123"/>
      <c r="AG3" s="125"/>
      <c r="AH3" s="123"/>
      <c r="AI3" s="123"/>
    </row>
    <row r="4" spans="1:38" s="2" customFormat="1" ht="23.25">
      <c r="A4" s="14" t="s">
        <v>21</v>
      </c>
      <c r="B4" s="6">
        <v>522</v>
      </c>
      <c r="C4" s="15">
        <v>107</v>
      </c>
      <c r="D4" s="7">
        <v>100</v>
      </c>
      <c r="E4" s="7" t="s">
        <v>179</v>
      </c>
      <c r="F4" s="36">
        <v>17915</v>
      </c>
      <c r="G4" s="36" t="s">
        <v>231</v>
      </c>
      <c r="H4" s="33">
        <v>13.891999999999999</v>
      </c>
      <c r="I4" s="10">
        <v>4</v>
      </c>
      <c r="J4" s="35" t="s">
        <v>285</v>
      </c>
      <c r="K4" s="28">
        <v>42234</v>
      </c>
      <c r="L4" s="11" t="s">
        <v>203</v>
      </c>
      <c r="M4" s="93">
        <v>3.55</v>
      </c>
      <c r="N4" s="93">
        <v>3.9</v>
      </c>
      <c r="O4" s="93">
        <v>2.85</v>
      </c>
      <c r="P4" s="93">
        <v>3.5</v>
      </c>
      <c r="Q4" s="93">
        <v>4.1368099999999997</v>
      </c>
      <c r="R4" s="93">
        <v>13.8</v>
      </c>
      <c r="S4" s="93">
        <v>0</v>
      </c>
      <c r="T4" s="93">
        <v>0</v>
      </c>
      <c r="U4" s="93">
        <v>0</v>
      </c>
      <c r="V4" s="93">
        <v>2.2136399999999998</v>
      </c>
      <c r="W4" s="93">
        <v>0</v>
      </c>
      <c r="X4" s="93">
        <v>0</v>
      </c>
      <c r="Y4" s="93">
        <f t="shared" ref="Y4:Y26" si="0">SUM(M4:P4)</f>
        <v>13.799999999999999</v>
      </c>
      <c r="Z4" s="93">
        <v>1.1223399999999999</v>
      </c>
      <c r="AA4" s="93">
        <v>132.05000000000001</v>
      </c>
      <c r="AB4" s="93">
        <v>21.44</v>
      </c>
      <c r="AC4" s="93">
        <f t="shared" ref="AC4:AC26" si="1">(AA4+AB4*0.5)/(3.5*H4*1000)*100</f>
        <v>0.29363251203159069</v>
      </c>
      <c r="AD4" s="93">
        <v>125.44</v>
      </c>
      <c r="AE4" s="93">
        <f t="shared" ref="AE4:AE26" si="2">AD4/(3.5*H4*1000)*100</f>
        <v>0.25799021019291679</v>
      </c>
      <c r="AF4" s="93">
        <v>0</v>
      </c>
      <c r="AG4" s="93">
        <f t="shared" ref="AG4:AG26" si="3">AF4/(3.5*H4*1000)*100</f>
        <v>0</v>
      </c>
      <c r="AH4" s="93">
        <v>0</v>
      </c>
      <c r="AI4" s="93">
        <f t="shared" ref="AI4:AI26" si="4">AH4/(3.5*H4*1000)*100</f>
        <v>0</v>
      </c>
      <c r="AK4" s="25"/>
      <c r="AL4" s="25"/>
    </row>
    <row r="5" spans="1:38" s="2" customFormat="1" ht="23.25">
      <c r="A5" s="14" t="s">
        <v>21</v>
      </c>
      <c r="B5" s="6">
        <v>522</v>
      </c>
      <c r="C5" s="15">
        <v>107</v>
      </c>
      <c r="D5" s="7">
        <v>100</v>
      </c>
      <c r="E5" s="7" t="s">
        <v>179</v>
      </c>
      <c r="F5" s="36" t="s">
        <v>231</v>
      </c>
      <c r="G5" s="36">
        <v>17915</v>
      </c>
      <c r="H5" s="33">
        <v>13.891999999999999</v>
      </c>
      <c r="I5" s="34">
        <v>4</v>
      </c>
      <c r="J5" s="35" t="s">
        <v>103</v>
      </c>
      <c r="K5" s="28">
        <v>42234</v>
      </c>
      <c r="L5" s="35" t="s">
        <v>203</v>
      </c>
      <c r="M5" s="93">
        <v>4.4749999999999996</v>
      </c>
      <c r="N5" s="93">
        <v>3.5750000000000002</v>
      </c>
      <c r="O5" s="93">
        <v>3.95</v>
      </c>
      <c r="P5" s="93">
        <v>1.8</v>
      </c>
      <c r="Q5" s="93">
        <v>4.1368099999999997</v>
      </c>
      <c r="R5" s="93">
        <v>11.3</v>
      </c>
      <c r="S5" s="93">
        <v>2.5</v>
      </c>
      <c r="T5" s="93">
        <v>0</v>
      </c>
      <c r="U5" s="93">
        <v>0</v>
      </c>
      <c r="V5" s="93">
        <v>2.617</v>
      </c>
      <c r="W5" s="93">
        <v>0</v>
      </c>
      <c r="X5" s="93">
        <v>0</v>
      </c>
      <c r="Y5" s="93">
        <f t="shared" si="0"/>
        <v>13.8</v>
      </c>
      <c r="Z5" s="93">
        <v>1.1890000000000001</v>
      </c>
      <c r="AA5" s="93">
        <v>214.3</v>
      </c>
      <c r="AB5" s="93">
        <v>18.899999999999999</v>
      </c>
      <c r="AC5" s="93">
        <f t="shared" si="1"/>
        <v>0.46018263337583809</v>
      </c>
      <c r="AD5" s="93">
        <v>59.6</v>
      </c>
      <c r="AE5" s="93">
        <f t="shared" si="2"/>
        <v>0.1225782567562009</v>
      </c>
      <c r="AF5" s="93">
        <v>153.19999999999999</v>
      </c>
      <c r="AG5" s="93">
        <f t="shared" si="3"/>
        <v>0.31508370696392574</v>
      </c>
      <c r="AH5" s="93">
        <v>2.1</v>
      </c>
      <c r="AI5" s="93">
        <f t="shared" si="4"/>
        <v>4.319032536711777E-3</v>
      </c>
      <c r="AK5" s="25"/>
      <c r="AL5" s="25"/>
    </row>
    <row r="6" spans="1:38" s="2" customFormat="1" ht="23.25">
      <c r="A6" s="14" t="s">
        <v>21</v>
      </c>
      <c r="B6" s="6">
        <v>522</v>
      </c>
      <c r="C6" s="15">
        <v>121</v>
      </c>
      <c r="D6" s="7">
        <v>101</v>
      </c>
      <c r="E6" s="7" t="s">
        <v>24</v>
      </c>
      <c r="F6" s="16">
        <v>0</v>
      </c>
      <c r="G6" s="16">
        <v>15315</v>
      </c>
      <c r="H6" s="33">
        <v>15.315</v>
      </c>
      <c r="I6" s="10">
        <v>2</v>
      </c>
      <c r="J6" s="35" t="s">
        <v>286</v>
      </c>
      <c r="K6" s="28">
        <v>42235</v>
      </c>
      <c r="L6" s="11" t="s">
        <v>203</v>
      </c>
      <c r="M6" s="93">
        <v>7.45</v>
      </c>
      <c r="N6" s="93">
        <v>4.2</v>
      </c>
      <c r="O6" s="93">
        <v>2.4750000000000001</v>
      </c>
      <c r="P6" s="93">
        <v>1.2250000000000001</v>
      </c>
      <c r="Q6" s="93">
        <v>2.9459900000000001</v>
      </c>
      <c r="R6" s="93">
        <v>15.275</v>
      </c>
      <c r="S6" s="93">
        <v>7.4999999999999997E-2</v>
      </c>
      <c r="T6" s="93">
        <v>0</v>
      </c>
      <c r="U6" s="93">
        <v>0</v>
      </c>
      <c r="V6" s="93">
        <v>2.3554200000000001</v>
      </c>
      <c r="W6" s="93">
        <v>0</v>
      </c>
      <c r="X6" s="93">
        <v>0</v>
      </c>
      <c r="Y6" s="93">
        <f t="shared" si="0"/>
        <v>15.35</v>
      </c>
      <c r="Z6" s="93">
        <v>1.0471900000000001</v>
      </c>
      <c r="AA6" s="93">
        <v>947.01</v>
      </c>
      <c r="AB6" s="93">
        <v>371.84</v>
      </c>
      <c r="AC6" s="93">
        <f t="shared" si="1"/>
        <v>2.1135767921272328</v>
      </c>
      <c r="AD6" s="93">
        <v>0</v>
      </c>
      <c r="AE6" s="93">
        <f t="shared" si="2"/>
        <v>0</v>
      </c>
      <c r="AF6" s="93">
        <v>121</v>
      </c>
      <c r="AG6" s="93">
        <f t="shared" si="3"/>
        <v>0.22573573993750293</v>
      </c>
      <c r="AH6" s="93">
        <v>0</v>
      </c>
      <c r="AI6" s="93">
        <f t="shared" si="4"/>
        <v>0</v>
      </c>
      <c r="AK6" s="25"/>
      <c r="AL6" s="25"/>
    </row>
    <row r="7" spans="1:38" s="2" customFormat="1" ht="23.25">
      <c r="A7" s="14" t="s">
        <v>21</v>
      </c>
      <c r="B7" s="6">
        <v>522</v>
      </c>
      <c r="C7" s="15">
        <v>121</v>
      </c>
      <c r="D7" s="7">
        <v>102</v>
      </c>
      <c r="E7" s="7" t="s">
        <v>25</v>
      </c>
      <c r="F7" s="16">
        <v>15315</v>
      </c>
      <c r="G7" s="16">
        <v>32664</v>
      </c>
      <c r="H7" s="33">
        <v>17.349</v>
      </c>
      <c r="I7" s="10">
        <v>2</v>
      </c>
      <c r="J7" s="35" t="s">
        <v>286</v>
      </c>
      <c r="K7" s="28">
        <v>42235</v>
      </c>
      <c r="L7" s="11" t="s">
        <v>203</v>
      </c>
      <c r="M7" s="93">
        <v>11.75</v>
      </c>
      <c r="N7" s="93">
        <v>2.9249999999999998</v>
      </c>
      <c r="O7" s="93">
        <v>3.2</v>
      </c>
      <c r="P7" s="93">
        <v>1.375</v>
      </c>
      <c r="Q7" s="93">
        <v>2.72655</v>
      </c>
      <c r="R7" s="93">
        <v>19.149999999999999</v>
      </c>
      <c r="S7" s="93">
        <v>0.1</v>
      </c>
      <c r="T7" s="93">
        <v>0</v>
      </c>
      <c r="U7" s="93">
        <v>0</v>
      </c>
      <c r="V7" s="93">
        <v>2.2193700000000001</v>
      </c>
      <c r="W7" s="93">
        <v>0</v>
      </c>
      <c r="X7" s="93">
        <v>0</v>
      </c>
      <c r="Y7" s="93">
        <f t="shared" si="0"/>
        <v>19.25</v>
      </c>
      <c r="Z7" s="93">
        <v>1.0260199999999999</v>
      </c>
      <c r="AA7" s="93">
        <v>96.325000000000003</v>
      </c>
      <c r="AB7" s="93">
        <v>12.52</v>
      </c>
      <c r="AC7" s="93">
        <f t="shared" si="1"/>
        <v>0.16894345495417604</v>
      </c>
      <c r="AD7" s="93">
        <v>0</v>
      </c>
      <c r="AE7" s="93">
        <f t="shared" si="2"/>
        <v>0</v>
      </c>
      <c r="AF7" s="93">
        <v>0</v>
      </c>
      <c r="AG7" s="93">
        <f t="shared" si="3"/>
        <v>0</v>
      </c>
      <c r="AH7" s="93">
        <v>0</v>
      </c>
      <c r="AI7" s="93">
        <f t="shared" si="4"/>
        <v>0</v>
      </c>
      <c r="AK7" s="25"/>
      <c r="AL7" s="25"/>
    </row>
    <row r="8" spans="1:38" s="2" customFormat="1" ht="23.25">
      <c r="A8" s="14" t="s">
        <v>21</v>
      </c>
      <c r="B8" s="6">
        <v>522</v>
      </c>
      <c r="C8" s="15">
        <v>121</v>
      </c>
      <c r="D8" s="7">
        <v>104</v>
      </c>
      <c r="E8" s="7" t="s">
        <v>27</v>
      </c>
      <c r="F8" s="16">
        <v>41868</v>
      </c>
      <c r="G8" s="16">
        <v>52957</v>
      </c>
      <c r="H8" s="33">
        <v>11.089</v>
      </c>
      <c r="I8" s="10">
        <v>4</v>
      </c>
      <c r="J8" s="35" t="s">
        <v>286</v>
      </c>
      <c r="K8" s="28">
        <v>42235</v>
      </c>
      <c r="L8" s="11" t="s">
        <v>203</v>
      </c>
      <c r="M8" s="93">
        <v>6.7249999999999996</v>
      </c>
      <c r="N8" s="93">
        <v>2.35</v>
      </c>
      <c r="O8" s="93">
        <v>1.3</v>
      </c>
      <c r="P8" s="93">
        <v>0.77500000000000002</v>
      </c>
      <c r="Q8" s="93">
        <v>2.6482100000000002</v>
      </c>
      <c r="R8" s="93">
        <v>10.5</v>
      </c>
      <c r="S8" s="93">
        <v>0.57499999999999996</v>
      </c>
      <c r="T8" s="93">
        <v>7.4999999999999997E-2</v>
      </c>
      <c r="U8" s="93">
        <v>0</v>
      </c>
      <c r="V8" s="93">
        <v>4.5800999999999998</v>
      </c>
      <c r="W8" s="93">
        <v>0</v>
      </c>
      <c r="X8" s="93">
        <v>0</v>
      </c>
      <c r="Y8" s="93">
        <f t="shared" si="0"/>
        <v>11.15</v>
      </c>
      <c r="Z8" s="93">
        <v>0.98266399999999998</v>
      </c>
      <c r="AA8" s="93">
        <v>117.86</v>
      </c>
      <c r="AB8" s="93">
        <v>18.12</v>
      </c>
      <c r="AC8" s="93">
        <f t="shared" si="1"/>
        <v>0.32701647707509374</v>
      </c>
      <c r="AD8" s="93">
        <v>14.5</v>
      </c>
      <c r="AE8" s="93">
        <f t="shared" si="2"/>
        <v>3.7360060806719657E-2</v>
      </c>
      <c r="AF8" s="93">
        <v>0</v>
      </c>
      <c r="AG8" s="93">
        <f t="shared" si="3"/>
        <v>0</v>
      </c>
      <c r="AH8" s="93">
        <v>0</v>
      </c>
      <c r="AI8" s="93">
        <f t="shared" si="4"/>
        <v>0</v>
      </c>
      <c r="AK8" s="25"/>
      <c r="AL8" s="25"/>
    </row>
    <row r="9" spans="1:38" s="2" customFormat="1" ht="23.25">
      <c r="A9" s="14" t="s">
        <v>21</v>
      </c>
      <c r="B9" s="6">
        <v>522</v>
      </c>
      <c r="C9" s="15">
        <v>1001</v>
      </c>
      <c r="D9" s="7">
        <v>100</v>
      </c>
      <c r="E9" s="7" t="s">
        <v>28</v>
      </c>
      <c r="F9" s="16">
        <v>0</v>
      </c>
      <c r="G9" s="16">
        <v>34140</v>
      </c>
      <c r="H9" s="33">
        <v>34.14</v>
      </c>
      <c r="I9" s="10">
        <v>2</v>
      </c>
      <c r="J9" s="35" t="s">
        <v>286</v>
      </c>
      <c r="K9" s="28">
        <v>42235</v>
      </c>
      <c r="L9" s="11" t="s">
        <v>203</v>
      </c>
      <c r="M9" s="93">
        <v>23.375</v>
      </c>
      <c r="N9" s="93">
        <v>6.9249999999999998</v>
      </c>
      <c r="O9" s="93">
        <v>2.4249999999999998</v>
      </c>
      <c r="P9" s="93">
        <v>1.4750000000000001</v>
      </c>
      <c r="Q9" s="93">
        <v>2.4268399999999999</v>
      </c>
      <c r="R9" s="93">
        <v>33.424999999999997</v>
      </c>
      <c r="S9" s="93">
        <v>0.57499999999999996</v>
      </c>
      <c r="T9" s="93">
        <v>0.17499999999999999</v>
      </c>
      <c r="U9" s="93">
        <v>2.5000000000000001E-2</v>
      </c>
      <c r="V9" s="93">
        <v>2.9876100000000001</v>
      </c>
      <c r="W9" s="93">
        <v>0</v>
      </c>
      <c r="X9" s="93">
        <v>0</v>
      </c>
      <c r="Y9" s="93">
        <f t="shared" si="0"/>
        <v>34.200000000000003</v>
      </c>
      <c r="Z9" s="93">
        <v>1.0712299999999999</v>
      </c>
      <c r="AA9" s="93">
        <v>275.92</v>
      </c>
      <c r="AB9" s="93">
        <v>419.91</v>
      </c>
      <c r="AC9" s="93">
        <f t="shared" si="1"/>
        <v>0.4066239852707339</v>
      </c>
      <c r="AD9" s="93">
        <v>0</v>
      </c>
      <c r="AE9" s="93">
        <f t="shared" si="2"/>
        <v>0</v>
      </c>
      <c r="AF9" s="93">
        <v>4</v>
      </c>
      <c r="AG9" s="93">
        <f t="shared" si="3"/>
        <v>3.3475604653109042E-3</v>
      </c>
      <c r="AH9" s="93">
        <v>0</v>
      </c>
      <c r="AI9" s="93">
        <f t="shared" si="4"/>
        <v>0</v>
      </c>
      <c r="AK9" s="25"/>
      <c r="AL9" s="25"/>
    </row>
    <row r="10" spans="1:38" s="2" customFormat="1" ht="23.25">
      <c r="A10" s="14" t="s">
        <v>21</v>
      </c>
      <c r="B10" s="6">
        <v>522</v>
      </c>
      <c r="C10" s="15">
        <v>1001</v>
      </c>
      <c r="D10" s="7">
        <v>100</v>
      </c>
      <c r="E10" s="7" t="s">
        <v>28</v>
      </c>
      <c r="F10" s="16" t="s">
        <v>102</v>
      </c>
      <c r="G10" s="16" t="s">
        <v>98</v>
      </c>
      <c r="H10" s="33">
        <v>34.14</v>
      </c>
      <c r="I10" s="10">
        <v>2</v>
      </c>
      <c r="J10" s="11" t="s">
        <v>12</v>
      </c>
      <c r="K10" s="28">
        <v>42235</v>
      </c>
      <c r="L10" s="11" t="s">
        <v>203</v>
      </c>
      <c r="M10" s="93">
        <v>18.975000000000001</v>
      </c>
      <c r="N10" s="93">
        <v>9.5749999999999993</v>
      </c>
      <c r="O10" s="93">
        <v>3.9249999999999998</v>
      </c>
      <c r="P10" s="93">
        <v>1.7</v>
      </c>
      <c r="Q10" s="93">
        <v>2.6682000000000001</v>
      </c>
      <c r="R10" s="93">
        <v>33.950000000000003</v>
      </c>
      <c r="S10" s="93">
        <v>0.17499999999999999</v>
      </c>
      <c r="T10" s="93">
        <v>0.05</v>
      </c>
      <c r="U10" s="93">
        <v>0</v>
      </c>
      <c r="V10" s="93">
        <v>2.6717200000000001</v>
      </c>
      <c r="W10" s="93">
        <v>0</v>
      </c>
      <c r="X10" s="93">
        <v>0</v>
      </c>
      <c r="Y10" s="93">
        <f t="shared" si="0"/>
        <v>34.175000000000004</v>
      </c>
      <c r="Z10" s="93">
        <v>1.0325500000000001</v>
      </c>
      <c r="AA10" s="93">
        <v>223.34</v>
      </c>
      <c r="AB10" s="93">
        <v>23.17</v>
      </c>
      <c r="AC10" s="93">
        <f t="shared" si="1"/>
        <v>0.19660641057829106</v>
      </c>
      <c r="AD10" s="93">
        <v>0</v>
      </c>
      <c r="AE10" s="93">
        <f t="shared" si="2"/>
        <v>0</v>
      </c>
      <c r="AF10" s="93">
        <v>28</v>
      </c>
      <c r="AG10" s="93">
        <f t="shared" si="3"/>
        <v>2.343292325717633E-2</v>
      </c>
      <c r="AH10" s="93">
        <v>0</v>
      </c>
      <c r="AI10" s="93">
        <f t="shared" si="4"/>
        <v>0</v>
      </c>
      <c r="AK10" s="25"/>
      <c r="AL10" s="25"/>
    </row>
    <row r="11" spans="1:38" s="2" customFormat="1" ht="23.25">
      <c r="A11" s="14" t="s">
        <v>21</v>
      </c>
      <c r="B11" s="6">
        <v>522</v>
      </c>
      <c r="C11" s="15">
        <v>1004</v>
      </c>
      <c r="D11" s="7">
        <v>100</v>
      </c>
      <c r="E11" s="7" t="s">
        <v>29</v>
      </c>
      <c r="F11" s="16">
        <v>3250</v>
      </c>
      <c r="G11" s="16">
        <v>19527</v>
      </c>
      <c r="H11" s="33">
        <v>16.277000000000001</v>
      </c>
      <c r="I11" s="10">
        <v>2</v>
      </c>
      <c r="J11" s="35" t="s">
        <v>286</v>
      </c>
      <c r="K11" s="28">
        <v>42236</v>
      </c>
      <c r="L11" s="11" t="s">
        <v>203</v>
      </c>
      <c r="M11" s="93">
        <v>1.625</v>
      </c>
      <c r="N11" s="93">
        <v>6.125</v>
      </c>
      <c r="O11" s="93">
        <v>5.8</v>
      </c>
      <c r="P11" s="93">
        <v>2.375</v>
      </c>
      <c r="Q11" s="93">
        <v>3.8547600000000002</v>
      </c>
      <c r="R11" s="93">
        <v>15.7</v>
      </c>
      <c r="S11" s="93">
        <v>0.2</v>
      </c>
      <c r="T11" s="93">
        <v>2.5000000000000001E-2</v>
      </c>
      <c r="U11" s="93">
        <v>0</v>
      </c>
      <c r="V11" s="93">
        <v>3.6125099999999999</v>
      </c>
      <c r="W11" s="93">
        <v>0</v>
      </c>
      <c r="X11" s="93">
        <v>0</v>
      </c>
      <c r="Y11" s="93">
        <f t="shared" si="0"/>
        <v>15.925000000000001</v>
      </c>
      <c r="Z11" s="93">
        <v>1.2647699999999999</v>
      </c>
      <c r="AA11" s="93">
        <v>38.090000000000003</v>
      </c>
      <c r="AB11" s="93">
        <v>13.13</v>
      </c>
      <c r="AC11" s="93">
        <f t="shared" si="1"/>
        <v>7.8384047604419915E-2</v>
      </c>
      <c r="AD11" s="93">
        <v>0</v>
      </c>
      <c r="AE11" s="93">
        <f t="shared" si="2"/>
        <v>0</v>
      </c>
      <c r="AF11" s="93">
        <v>0</v>
      </c>
      <c r="AG11" s="93">
        <f t="shared" si="3"/>
        <v>0</v>
      </c>
      <c r="AH11" s="93">
        <v>0</v>
      </c>
      <c r="AI11" s="93">
        <f t="shared" si="4"/>
        <v>0</v>
      </c>
      <c r="AK11" s="25"/>
      <c r="AL11" s="25"/>
    </row>
    <row r="12" spans="1:38" s="2" customFormat="1" ht="23.25">
      <c r="A12" s="14" t="s">
        <v>21</v>
      </c>
      <c r="B12" s="6">
        <v>522</v>
      </c>
      <c r="C12" s="15">
        <v>1006</v>
      </c>
      <c r="D12" s="7">
        <v>100</v>
      </c>
      <c r="E12" s="7" t="s">
        <v>266</v>
      </c>
      <c r="F12" s="36">
        <v>2500</v>
      </c>
      <c r="G12" s="36">
        <v>31768</v>
      </c>
      <c r="H12" s="33">
        <v>25.527000000000001</v>
      </c>
      <c r="I12" s="34">
        <v>2</v>
      </c>
      <c r="J12" s="35" t="s">
        <v>286</v>
      </c>
      <c r="K12" s="28">
        <v>42236</v>
      </c>
      <c r="L12" s="35" t="s">
        <v>203</v>
      </c>
      <c r="M12" s="93">
        <v>6.75</v>
      </c>
      <c r="N12" s="93">
        <v>12.525</v>
      </c>
      <c r="O12" s="93">
        <v>3.2250000000000001</v>
      </c>
      <c r="P12" s="93">
        <v>3.0249999999999999</v>
      </c>
      <c r="Q12" s="93">
        <v>3.6110000000000002</v>
      </c>
      <c r="R12" s="93">
        <v>13.55</v>
      </c>
      <c r="S12" s="93">
        <v>7.25</v>
      </c>
      <c r="T12" s="93">
        <v>4.6500000000000004</v>
      </c>
      <c r="U12" s="93">
        <v>7.4999999999999997E-2</v>
      </c>
      <c r="V12" s="93">
        <v>6.3250000000000002</v>
      </c>
      <c r="W12" s="93">
        <v>0</v>
      </c>
      <c r="X12" s="93">
        <v>0</v>
      </c>
      <c r="Y12" s="93">
        <f t="shared" si="0"/>
        <v>25.524999999999999</v>
      </c>
      <c r="Z12" s="93">
        <v>1.3120000000000001</v>
      </c>
      <c r="AA12" s="93">
        <v>36.69</v>
      </c>
      <c r="AB12" s="93">
        <v>59.81</v>
      </c>
      <c r="AC12" s="93">
        <f t="shared" si="1"/>
        <v>7.4537324625466583E-2</v>
      </c>
      <c r="AD12" s="93">
        <v>112.32</v>
      </c>
      <c r="AE12" s="93">
        <f t="shared" si="2"/>
        <v>0.1257156288299783</v>
      </c>
      <c r="AF12" s="93">
        <v>25.62</v>
      </c>
      <c r="AG12" s="93">
        <f t="shared" si="3"/>
        <v>2.8675520037607236E-2</v>
      </c>
      <c r="AH12" s="93">
        <v>5.26</v>
      </c>
      <c r="AI12" s="93">
        <f t="shared" si="4"/>
        <v>5.8873237860192834E-3</v>
      </c>
      <c r="AK12" s="25"/>
      <c r="AL12" s="25"/>
    </row>
    <row r="13" spans="1:38" s="2" customFormat="1" ht="23.25">
      <c r="A13" s="14" t="s">
        <v>21</v>
      </c>
      <c r="B13" s="6">
        <v>522</v>
      </c>
      <c r="C13" s="15">
        <v>1014</v>
      </c>
      <c r="D13" s="7">
        <v>100</v>
      </c>
      <c r="E13" s="7" t="s">
        <v>31</v>
      </c>
      <c r="F13" s="16">
        <v>16208</v>
      </c>
      <c r="G13" s="16">
        <v>0</v>
      </c>
      <c r="H13" s="33">
        <v>16.207999999999998</v>
      </c>
      <c r="I13" s="10">
        <v>2</v>
      </c>
      <c r="J13" s="11" t="s">
        <v>12</v>
      </c>
      <c r="K13" s="28">
        <v>42237</v>
      </c>
      <c r="L13" s="11" t="s">
        <v>203</v>
      </c>
      <c r="M13" s="93">
        <v>11.75</v>
      </c>
      <c r="N13" s="93">
        <v>3.05</v>
      </c>
      <c r="O13" s="93">
        <v>1.2</v>
      </c>
      <c r="P13" s="93">
        <v>0.32500000000000001</v>
      </c>
      <c r="Q13" s="93">
        <v>2.2218399999999998</v>
      </c>
      <c r="R13" s="93">
        <v>16.3</v>
      </c>
      <c r="S13" s="93">
        <v>2.5000000000000001E-2</v>
      </c>
      <c r="T13" s="93">
        <v>0</v>
      </c>
      <c r="U13" s="93">
        <v>0</v>
      </c>
      <c r="V13" s="93">
        <v>2.3443100000000001</v>
      </c>
      <c r="W13" s="93">
        <v>0</v>
      </c>
      <c r="X13" s="93">
        <v>0</v>
      </c>
      <c r="Y13" s="93">
        <f t="shared" si="0"/>
        <v>16.324999999999999</v>
      </c>
      <c r="Z13" s="93">
        <v>0.98237099999999999</v>
      </c>
      <c r="AA13" s="93">
        <v>4.3</v>
      </c>
      <c r="AB13" s="93">
        <v>7.43</v>
      </c>
      <c r="AC13" s="93">
        <f t="shared" si="1"/>
        <v>1.4128825271470883E-2</v>
      </c>
      <c r="AD13" s="93">
        <v>3.08</v>
      </c>
      <c r="AE13" s="93">
        <f t="shared" si="2"/>
        <v>5.4294175715695961E-3</v>
      </c>
      <c r="AF13" s="93">
        <v>81</v>
      </c>
      <c r="AG13" s="93">
        <f t="shared" si="3"/>
        <v>0.14278663094062899</v>
      </c>
      <c r="AH13" s="93">
        <v>0</v>
      </c>
      <c r="AI13" s="93">
        <f t="shared" si="4"/>
        <v>0</v>
      </c>
      <c r="AK13" s="25"/>
      <c r="AL13" s="25"/>
    </row>
    <row r="14" spans="1:38" s="2" customFormat="1" ht="23.25">
      <c r="A14" s="14" t="s">
        <v>21</v>
      </c>
      <c r="B14" s="6">
        <v>522</v>
      </c>
      <c r="C14" s="15">
        <v>1096</v>
      </c>
      <c r="D14" s="7">
        <v>100</v>
      </c>
      <c r="E14" s="7" t="s">
        <v>32</v>
      </c>
      <c r="F14" s="16">
        <v>29543</v>
      </c>
      <c r="G14" s="16">
        <v>0</v>
      </c>
      <c r="H14" s="33">
        <v>29.542999999999999</v>
      </c>
      <c r="I14" s="10">
        <v>4</v>
      </c>
      <c r="J14" s="35" t="s">
        <v>285</v>
      </c>
      <c r="K14" s="28">
        <v>42235</v>
      </c>
      <c r="L14" s="11" t="s">
        <v>203</v>
      </c>
      <c r="M14" s="93">
        <v>7.05</v>
      </c>
      <c r="N14" s="93">
        <v>9</v>
      </c>
      <c r="O14" s="93">
        <v>7.9</v>
      </c>
      <c r="P14" s="93">
        <v>5.375</v>
      </c>
      <c r="Q14" s="93">
        <v>3.6836700000000002</v>
      </c>
      <c r="R14" s="93">
        <v>29</v>
      </c>
      <c r="S14" s="93">
        <v>0.27500000000000002</v>
      </c>
      <c r="T14" s="93">
        <v>2.5000000000000001E-2</v>
      </c>
      <c r="U14" s="93">
        <v>2.5000000000000001E-2</v>
      </c>
      <c r="V14" s="93">
        <v>2.59178</v>
      </c>
      <c r="W14" s="93">
        <v>0</v>
      </c>
      <c r="X14" s="93">
        <v>0</v>
      </c>
      <c r="Y14" s="93">
        <f t="shared" si="0"/>
        <v>29.325000000000003</v>
      </c>
      <c r="Z14" s="93">
        <v>1.2541500000000001</v>
      </c>
      <c r="AA14" s="93">
        <v>423.03</v>
      </c>
      <c r="AB14" s="93">
        <v>67.930000000000007</v>
      </c>
      <c r="AC14" s="93">
        <f t="shared" si="1"/>
        <v>0.44196594794029037</v>
      </c>
      <c r="AD14" s="93">
        <v>0</v>
      </c>
      <c r="AE14" s="93">
        <f t="shared" si="2"/>
        <v>0</v>
      </c>
      <c r="AF14" s="93">
        <v>500</v>
      </c>
      <c r="AG14" s="93">
        <f t="shared" si="3"/>
        <v>0.48355665591559033</v>
      </c>
      <c r="AH14" s="93">
        <v>0</v>
      </c>
      <c r="AI14" s="93">
        <f t="shared" si="4"/>
        <v>0</v>
      </c>
      <c r="AK14" s="25"/>
      <c r="AL14" s="25"/>
    </row>
    <row r="15" spans="1:38" s="2" customFormat="1" ht="23.25">
      <c r="A15" s="14" t="s">
        <v>21</v>
      </c>
      <c r="B15" s="6">
        <v>522</v>
      </c>
      <c r="C15" s="15">
        <v>1147</v>
      </c>
      <c r="D15" s="7">
        <v>200</v>
      </c>
      <c r="E15" s="7" t="s">
        <v>34</v>
      </c>
      <c r="F15" s="36" t="s">
        <v>220</v>
      </c>
      <c r="G15" s="36" t="s">
        <v>151</v>
      </c>
      <c r="H15" s="33">
        <v>9.3569999999999993</v>
      </c>
      <c r="I15" s="10">
        <v>2</v>
      </c>
      <c r="J15" s="35" t="s">
        <v>286</v>
      </c>
      <c r="K15" s="28">
        <v>42237</v>
      </c>
      <c r="L15" s="11" t="s">
        <v>203</v>
      </c>
      <c r="M15" s="93">
        <v>3.875</v>
      </c>
      <c r="N15" s="93">
        <v>3.05</v>
      </c>
      <c r="O15" s="93">
        <v>1.65</v>
      </c>
      <c r="P15" s="93">
        <v>0.72499999999999998</v>
      </c>
      <c r="Q15" s="93">
        <v>3.0502699999999998</v>
      </c>
      <c r="R15" s="93">
        <v>9.2750000000000004</v>
      </c>
      <c r="S15" s="93">
        <v>2.5000000000000001E-2</v>
      </c>
      <c r="T15" s="93">
        <v>0</v>
      </c>
      <c r="U15" s="93">
        <v>0</v>
      </c>
      <c r="V15" s="93">
        <v>1.5945400000000001</v>
      </c>
      <c r="W15" s="93">
        <v>0</v>
      </c>
      <c r="X15" s="93">
        <v>0</v>
      </c>
      <c r="Y15" s="93">
        <f t="shared" si="0"/>
        <v>9.2999999999999989</v>
      </c>
      <c r="Z15" s="93">
        <v>1.1603300000000001</v>
      </c>
      <c r="AA15" s="93">
        <v>75.16</v>
      </c>
      <c r="AB15" s="93">
        <v>89.03</v>
      </c>
      <c r="AC15" s="93">
        <f t="shared" si="1"/>
        <v>0.36542542634238695</v>
      </c>
      <c r="AD15" s="93">
        <v>5.51</v>
      </c>
      <c r="AE15" s="93">
        <f t="shared" si="2"/>
        <v>1.6824684346325898E-2</v>
      </c>
      <c r="AF15" s="93">
        <v>366</v>
      </c>
      <c r="AG15" s="93">
        <f t="shared" si="3"/>
        <v>1.1175743141116661</v>
      </c>
      <c r="AH15" s="93">
        <v>0</v>
      </c>
      <c r="AI15" s="93">
        <f t="shared" si="4"/>
        <v>0</v>
      </c>
      <c r="AK15" s="25"/>
      <c r="AL15" s="25"/>
    </row>
    <row r="16" spans="1:38" s="2" customFormat="1" ht="23.25">
      <c r="A16" s="14" t="s">
        <v>21</v>
      </c>
      <c r="B16" s="6">
        <v>522</v>
      </c>
      <c r="C16" s="15">
        <v>1189</v>
      </c>
      <c r="D16" s="7">
        <v>100</v>
      </c>
      <c r="E16" s="7" t="s">
        <v>35</v>
      </c>
      <c r="F16" s="36" t="s">
        <v>98</v>
      </c>
      <c r="G16" s="36" t="s">
        <v>154</v>
      </c>
      <c r="H16" s="33">
        <v>5.0410000000000004</v>
      </c>
      <c r="I16" s="10">
        <v>2</v>
      </c>
      <c r="J16" s="35" t="s">
        <v>286</v>
      </c>
      <c r="K16" s="28">
        <v>42234</v>
      </c>
      <c r="L16" s="11" t="s">
        <v>203</v>
      </c>
      <c r="M16" s="93">
        <v>1.675</v>
      </c>
      <c r="N16" s="93">
        <v>1.875</v>
      </c>
      <c r="O16" s="93">
        <v>0.8</v>
      </c>
      <c r="P16" s="93">
        <v>0.625</v>
      </c>
      <c r="Q16" s="93">
        <v>3.2647699999999999</v>
      </c>
      <c r="R16" s="93">
        <v>4.875</v>
      </c>
      <c r="S16" s="93">
        <v>0.1</v>
      </c>
      <c r="T16" s="93">
        <v>0</v>
      </c>
      <c r="U16" s="93">
        <v>0</v>
      </c>
      <c r="V16" s="93">
        <v>3.1454499999999999</v>
      </c>
      <c r="W16" s="93">
        <v>0</v>
      </c>
      <c r="X16" s="93">
        <v>0</v>
      </c>
      <c r="Y16" s="93">
        <f t="shared" si="0"/>
        <v>4.9749999999999996</v>
      </c>
      <c r="Z16" s="93">
        <v>1.01955</v>
      </c>
      <c r="AA16" s="93">
        <v>75.63</v>
      </c>
      <c r="AB16" s="93">
        <v>0</v>
      </c>
      <c r="AC16" s="93">
        <f t="shared" si="1"/>
        <v>0.4286564457165527</v>
      </c>
      <c r="AD16" s="93">
        <v>32.5</v>
      </c>
      <c r="AE16" s="93">
        <f t="shared" si="2"/>
        <v>0.18420381443591119</v>
      </c>
      <c r="AF16" s="93">
        <v>0</v>
      </c>
      <c r="AG16" s="93">
        <f t="shared" si="3"/>
        <v>0</v>
      </c>
      <c r="AH16" s="93">
        <v>0</v>
      </c>
      <c r="AI16" s="93">
        <f t="shared" si="4"/>
        <v>0</v>
      </c>
      <c r="AK16" s="25"/>
      <c r="AL16" s="25"/>
    </row>
    <row r="17" spans="1:38" s="2" customFormat="1" ht="23.25">
      <c r="A17" s="14" t="s">
        <v>21</v>
      </c>
      <c r="B17" s="6">
        <v>522</v>
      </c>
      <c r="C17" s="15">
        <v>1229</v>
      </c>
      <c r="D17" s="7">
        <v>100</v>
      </c>
      <c r="E17" s="7" t="s">
        <v>36</v>
      </c>
      <c r="F17" s="36" t="s">
        <v>98</v>
      </c>
      <c r="G17" s="36" t="s">
        <v>213</v>
      </c>
      <c r="H17" s="33">
        <v>11</v>
      </c>
      <c r="I17" s="10">
        <v>2</v>
      </c>
      <c r="J17" s="35" t="s">
        <v>286</v>
      </c>
      <c r="K17" s="28">
        <v>42238</v>
      </c>
      <c r="L17" s="11" t="s">
        <v>203</v>
      </c>
      <c r="M17" s="93">
        <v>5.0750000000000002</v>
      </c>
      <c r="N17" s="93">
        <v>3.7</v>
      </c>
      <c r="O17" s="93">
        <v>1.4</v>
      </c>
      <c r="P17" s="93">
        <v>0.47499999999999998</v>
      </c>
      <c r="Q17" s="93">
        <v>2.798</v>
      </c>
      <c r="R17" s="93">
        <v>10.45</v>
      </c>
      <c r="S17" s="93">
        <v>7.4999999999999997E-2</v>
      </c>
      <c r="T17" s="93">
        <v>0</v>
      </c>
      <c r="U17" s="93">
        <v>0.125</v>
      </c>
      <c r="V17" s="93">
        <v>2.67083</v>
      </c>
      <c r="W17" s="93">
        <v>0</v>
      </c>
      <c r="X17" s="93">
        <v>0</v>
      </c>
      <c r="Y17" s="93">
        <f t="shared" si="0"/>
        <v>10.65</v>
      </c>
      <c r="Z17" s="93">
        <v>1.2706900000000001</v>
      </c>
      <c r="AA17" s="93">
        <v>0</v>
      </c>
      <c r="AB17" s="93">
        <v>7.26</v>
      </c>
      <c r="AC17" s="93">
        <f t="shared" si="1"/>
        <v>9.4285714285714285E-3</v>
      </c>
      <c r="AD17" s="93">
        <v>0</v>
      </c>
      <c r="AE17" s="93">
        <f t="shared" si="2"/>
        <v>0</v>
      </c>
      <c r="AF17" s="93">
        <v>28</v>
      </c>
      <c r="AG17" s="93">
        <f t="shared" si="3"/>
        <v>7.2727272727272724E-2</v>
      </c>
      <c r="AH17" s="93">
        <v>0</v>
      </c>
      <c r="AI17" s="93">
        <f t="shared" si="4"/>
        <v>0</v>
      </c>
      <c r="AK17" s="25"/>
      <c r="AL17" s="25"/>
    </row>
    <row r="18" spans="1:38" s="2" customFormat="1" ht="23.25">
      <c r="A18" s="14" t="s">
        <v>21</v>
      </c>
      <c r="B18" s="6">
        <v>522</v>
      </c>
      <c r="C18" s="15">
        <v>1230</v>
      </c>
      <c r="D18" s="7">
        <v>100</v>
      </c>
      <c r="E18" s="7" t="s">
        <v>37</v>
      </c>
      <c r="F18" s="36" t="s">
        <v>98</v>
      </c>
      <c r="G18" s="36" t="s">
        <v>214</v>
      </c>
      <c r="H18" s="33">
        <v>20.734000000000002</v>
      </c>
      <c r="I18" s="10">
        <v>2</v>
      </c>
      <c r="J18" s="35" t="s">
        <v>286</v>
      </c>
      <c r="K18" s="28">
        <v>42238</v>
      </c>
      <c r="L18" s="11" t="s">
        <v>203</v>
      </c>
      <c r="M18" s="93">
        <v>2.625</v>
      </c>
      <c r="N18" s="93">
        <v>2.6749999999999998</v>
      </c>
      <c r="O18" s="93">
        <v>5.5</v>
      </c>
      <c r="P18" s="93">
        <v>9.9250000000000007</v>
      </c>
      <c r="Q18" s="93">
        <v>5.6279500000000002</v>
      </c>
      <c r="R18" s="93">
        <v>15.225</v>
      </c>
      <c r="S18" s="93">
        <v>2.2000000000000002</v>
      </c>
      <c r="T18" s="93">
        <v>1.0249999999999999</v>
      </c>
      <c r="U18" s="93">
        <v>2.2749999999999999</v>
      </c>
      <c r="V18" s="93">
        <v>8.7755700000000001</v>
      </c>
      <c r="W18" s="93">
        <v>0</v>
      </c>
      <c r="X18" s="93">
        <v>0</v>
      </c>
      <c r="Y18" s="93">
        <f t="shared" si="0"/>
        <v>20.725000000000001</v>
      </c>
      <c r="Z18" s="93">
        <v>2.4024299999999998</v>
      </c>
      <c r="AA18" s="93">
        <v>43.15</v>
      </c>
      <c r="AB18" s="93">
        <v>337.72</v>
      </c>
      <c r="AC18" s="93">
        <f t="shared" si="1"/>
        <v>0.29214954043737684</v>
      </c>
      <c r="AD18" s="93">
        <v>10584.09</v>
      </c>
      <c r="AE18" s="93">
        <f t="shared" si="2"/>
        <v>14.584864060411471</v>
      </c>
      <c r="AF18" s="93">
        <v>618</v>
      </c>
      <c r="AG18" s="93">
        <f t="shared" si="3"/>
        <v>0.85160330168529264</v>
      </c>
      <c r="AH18" s="93">
        <v>57.7</v>
      </c>
      <c r="AI18" s="93">
        <f t="shared" si="4"/>
        <v>7.9510534801361457E-2</v>
      </c>
      <c r="AK18" s="25"/>
      <c r="AL18" s="25"/>
    </row>
    <row r="19" spans="1:38" s="2" customFormat="1" ht="23.25">
      <c r="A19" s="14" t="s">
        <v>21</v>
      </c>
      <c r="B19" s="6">
        <v>522</v>
      </c>
      <c r="C19" s="15">
        <v>1252</v>
      </c>
      <c r="D19" s="7">
        <v>100</v>
      </c>
      <c r="E19" s="7" t="s">
        <v>38</v>
      </c>
      <c r="F19" s="36" t="s">
        <v>98</v>
      </c>
      <c r="G19" s="36" t="s">
        <v>196</v>
      </c>
      <c r="H19" s="33">
        <v>23.532</v>
      </c>
      <c r="I19" s="10">
        <v>4</v>
      </c>
      <c r="J19" s="35" t="s">
        <v>286</v>
      </c>
      <c r="K19" s="28">
        <v>42238</v>
      </c>
      <c r="L19" s="11" t="s">
        <v>203</v>
      </c>
      <c r="M19" s="93">
        <v>4.75</v>
      </c>
      <c r="N19" s="93">
        <v>4.9249999999999998</v>
      </c>
      <c r="O19" s="93">
        <v>6.8</v>
      </c>
      <c r="P19" s="93">
        <v>7</v>
      </c>
      <c r="Q19" s="93">
        <v>4.44529</v>
      </c>
      <c r="R19" s="93">
        <v>20.675000000000001</v>
      </c>
      <c r="S19" s="93">
        <v>1.6</v>
      </c>
      <c r="T19" s="93">
        <v>0.42499999999999999</v>
      </c>
      <c r="U19" s="93">
        <v>0.77500000000000002</v>
      </c>
      <c r="V19" s="93">
        <v>5.5609000000000002</v>
      </c>
      <c r="W19" s="93">
        <v>0</v>
      </c>
      <c r="X19" s="93">
        <v>0</v>
      </c>
      <c r="Y19" s="93">
        <f t="shared" si="0"/>
        <v>23.475000000000001</v>
      </c>
      <c r="Z19" s="93">
        <v>1.86127</v>
      </c>
      <c r="AA19" s="93">
        <v>228.53</v>
      </c>
      <c r="AB19" s="93">
        <v>544.15</v>
      </c>
      <c r="AC19" s="93">
        <f t="shared" si="1"/>
        <v>0.60781064082950875</v>
      </c>
      <c r="AD19" s="93">
        <v>848.8</v>
      </c>
      <c r="AE19" s="93">
        <f t="shared" si="2"/>
        <v>1.0305723513270681</v>
      </c>
      <c r="AF19" s="93">
        <v>818</v>
      </c>
      <c r="AG19" s="93">
        <f t="shared" si="3"/>
        <v>0.993176464874578</v>
      </c>
      <c r="AH19" s="93">
        <v>9.25</v>
      </c>
      <c r="AI19" s="93">
        <f t="shared" si="4"/>
        <v>1.1230907457322553E-2</v>
      </c>
      <c r="AK19" s="25"/>
      <c r="AL19" s="25"/>
    </row>
    <row r="20" spans="1:38" s="2" customFormat="1" ht="23.25">
      <c r="A20" s="14" t="s">
        <v>21</v>
      </c>
      <c r="B20" s="6">
        <v>522</v>
      </c>
      <c r="C20" s="15">
        <v>1269</v>
      </c>
      <c r="D20" s="7">
        <v>101</v>
      </c>
      <c r="E20" s="7" t="s">
        <v>39</v>
      </c>
      <c r="F20" s="36" t="s">
        <v>215</v>
      </c>
      <c r="G20" s="36" t="s">
        <v>98</v>
      </c>
      <c r="H20" s="33">
        <v>6.9829999999999997</v>
      </c>
      <c r="I20" s="10">
        <v>4</v>
      </c>
      <c r="J20" s="35" t="s">
        <v>286</v>
      </c>
      <c r="K20" s="28">
        <v>42236</v>
      </c>
      <c r="L20" s="11" t="s">
        <v>203</v>
      </c>
      <c r="M20" s="93">
        <v>0.52500000000000002</v>
      </c>
      <c r="N20" s="93">
        <v>2.375</v>
      </c>
      <c r="O20" s="93">
        <v>2.7</v>
      </c>
      <c r="P20" s="93">
        <v>1.175</v>
      </c>
      <c r="Q20" s="93">
        <v>4.0007400000000004</v>
      </c>
      <c r="R20" s="93">
        <v>6.6</v>
      </c>
      <c r="S20" s="93">
        <v>0.17499999999999999</v>
      </c>
      <c r="T20" s="93">
        <v>0</v>
      </c>
      <c r="U20" s="93">
        <v>0</v>
      </c>
      <c r="V20" s="93">
        <v>4.2140399999999998</v>
      </c>
      <c r="W20" s="93">
        <v>0</v>
      </c>
      <c r="X20" s="93">
        <v>0</v>
      </c>
      <c r="Y20" s="93">
        <f t="shared" si="0"/>
        <v>6.7749999999999995</v>
      </c>
      <c r="Z20" s="93">
        <v>1.41805</v>
      </c>
      <c r="AA20" s="93">
        <v>15.663</v>
      </c>
      <c r="AB20" s="93">
        <v>0</v>
      </c>
      <c r="AC20" s="93">
        <f t="shared" si="1"/>
        <v>6.4086250281295387E-2</v>
      </c>
      <c r="AD20" s="93">
        <v>14.45</v>
      </c>
      <c r="AE20" s="93">
        <f t="shared" si="2"/>
        <v>5.9123176694421138E-2</v>
      </c>
      <c r="AF20" s="93">
        <v>0</v>
      </c>
      <c r="AG20" s="93">
        <f t="shared" si="3"/>
        <v>0</v>
      </c>
      <c r="AH20" s="93">
        <v>0</v>
      </c>
      <c r="AI20" s="93">
        <f t="shared" si="4"/>
        <v>0</v>
      </c>
      <c r="AK20" s="25"/>
      <c r="AL20" s="25"/>
    </row>
    <row r="21" spans="1:38" s="2" customFormat="1" ht="23.25">
      <c r="A21" s="14" t="s">
        <v>21</v>
      </c>
      <c r="B21" s="6">
        <v>522</v>
      </c>
      <c r="C21" s="15">
        <v>1269</v>
      </c>
      <c r="D21" s="7">
        <v>102</v>
      </c>
      <c r="E21" s="7" t="s">
        <v>181</v>
      </c>
      <c r="F21" s="36" t="s">
        <v>216</v>
      </c>
      <c r="G21" s="36" t="s">
        <v>215</v>
      </c>
      <c r="H21" s="33">
        <v>29.335999999999999</v>
      </c>
      <c r="I21" s="10">
        <v>4</v>
      </c>
      <c r="J21" s="35" t="s">
        <v>286</v>
      </c>
      <c r="K21" s="28">
        <v>42236</v>
      </c>
      <c r="L21" s="11" t="s">
        <v>203</v>
      </c>
      <c r="M21" s="93">
        <v>8.375</v>
      </c>
      <c r="N21" s="93">
        <v>8.9</v>
      </c>
      <c r="O21" s="93">
        <v>8.0500000000000007</v>
      </c>
      <c r="P21" s="93">
        <v>4.05</v>
      </c>
      <c r="Q21" s="93">
        <v>3.5209299999999999</v>
      </c>
      <c r="R21" s="93">
        <v>28.6</v>
      </c>
      <c r="S21" s="93">
        <v>0.65</v>
      </c>
      <c r="T21" s="93">
        <v>7.4999999999999997E-2</v>
      </c>
      <c r="U21" s="93">
        <v>0.05</v>
      </c>
      <c r="V21" s="93">
        <v>3.1167400000000001</v>
      </c>
      <c r="W21" s="93">
        <v>0</v>
      </c>
      <c r="X21" s="93">
        <v>0</v>
      </c>
      <c r="Y21" s="93">
        <f t="shared" si="0"/>
        <v>29.375</v>
      </c>
      <c r="Z21" s="93">
        <v>1.4574199999999999</v>
      </c>
      <c r="AA21" s="93">
        <v>355.32</v>
      </c>
      <c r="AB21" s="93">
        <v>106.97</v>
      </c>
      <c r="AC21" s="93">
        <f t="shared" si="1"/>
        <v>0.39815049281234177</v>
      </c>
      <c r="AD21" s="93">
        <v>33.409999999999997</v>
      </c>
      <c r="AE21" s="93">
        <f t="shared" si="2"/>
        <v>3.2539249678600647E-2</v>
      </c>
      <c r="AF21" s="93">
        <v>202.63</v>
      </c>
      <c r="AG21" s="93">
        <f t="shared" si="3"/>
        <v>0.19734894230394642</v>
      </c>
      <c r="AH21" s="93">
        <v>0.78</v>
      </c>
      <c r="AI21" s="93">
        <f t="shared" si="4"/>
        <v>7.5967119872219426E-4</v>
      </c>
      <c r="AK21" s="25"/>
      <c r="AL21" s="25"/>
    </row>
    <row r="22" spans="1:38" s="2" customFormat="1" ht="23.25">
      <c r="A22" s="14" t="s">
        <v>21</v>
      </c>
      <c r="B22" s="6">
        <v>522</v>
      </c>
      <c r="C22" s="15">
        <v>1364</v>
      </c>
      <c r="D22" s="7">
        <v>100</v>
      </c>
      <c r="E22" s="7" t="s">
        <v>40</v>
      </c>
      <c r="F22" s="36" t="s">
        <v>98</v>
      </c>
      <c r="G22" s="36" t="s">
        <v>218</v>
      </c>
      <c r="H22" s="33">
        <v>0.97099999999999997</v>
      </c>
      <c r="I22" s="10">
        <v>4</v>
      </c>
      <c r="J22" s="35" t="s">
        <v>286</v>
      </c>
      <c r="K22" s="28">
        <v>42236</v>
      </c>
      <c r="L22" s="11" t="s">
        <v>203</v>
      </c>
      <c r="M22" s="93">
        <v>0.7</v>
      </c>
      <c r="N22" s="93">
        <v>0.125</v>
      </c>
      <c r="O22" s="93">
        <v>7.4999999999999997E-2</v>
      </c>
      <c r="P22" s="93">
        <v>0.05</v>
      </c>
      <c r="Q22" s="93">
        <v>2.5173700000000001</v>
      </c>
      <c r="R22" s="93">
        <v>0.9</v>
      </c>
      <c r="S22" s="93">
        <v>0</v>
      </c>
      <c r="T22" s="93">
        <v>0</v>
      </c>
      <c r="U22" s="93">
        <v>0.05</v>
      </c>
      <c r="V22" s="93">
        <v>4.1221100000000002</v>
      </c>
      <c r="W22" s="93">
        <v>0</v>
      </c>
      <c r="X22" s="93">
        <v>0</v>
      </c>
      <c r="Y22" s="93">
        <f t="shared" si="0"/>
        <v>0.95</v>
      </c>
      <c r="Z22" s="93">
        <v>1.1956599999999999</v>
      </c>
      <c r="AA22" s="93">
        <v>0</v>
      </c>
      <c r="AB22" s="93">
        <v>0</v>
      </c>
      <c r="AC22" s="93">
        <f t="shared" si="1"/>
        <v>0</v>
      </c>
      <c r="AD22" s="93">
        <v>1.1000000000000001</v>
      </c>
      <c r="AE22" s="93">
        <f t="shared" si="2"/>
        <v>3.2367220832720318E-2</v>
      </c>
      <c r="AF22" s="93">
        <v>14.2</v>
      </c>
      <c r="AG22" s="93">
        <f t="shared" si="3"/>
        <v>0.41783139620420773</v>
      </c>
      <c r="AH22" s="93">
        <v>0</v>
      </c>
      <c r="AI22" s="93">
        <f t="shared" si="4"/>
        <v>0</v>
      </c>
      <c r="AK22" s="25"/>
      <c r="AL22" s="25"/>
    </row>
    <row r="23" spans="1:38" s="2" customFormat="1" ht="23.25">
      <c r="A23" s="14" t="s">
        <v>21</v>
      </c>
      <c r="B23" s="6">
        <v>522</v>
      </c>
      <c r="C23" s="15">
        <v>1364</v>
      </c>
      <c r="D23" s="7">
        <v>100</v>
      </c>
      <c r="E23" s="6" t="s">
        <v>40</v>
      </c>
      <c r="F23" s="36" t="s">
        <v>218</v>
      </c>
      <c r="G23" s="36" t="s">
        <v>98</v>
      </c>
      <c r="H23" s="33">
        <v>0.97099999999999997</v>
      </c>
      <c r="I23" s="10">
        <v>4</v>
      </c>
      <c r="J23" s="35" t="s">
        <v>285</v>
      </c>
      <c r="K23" s="28">
        <v>42236</v>
      </c>
      <c r="L23" s="11" t="s">
        <v>203</v>
      </c>
      <c r="M23" s="95">
        <v>0.8</v>
      </c>
      <c r="N23" s="95">
        <v>7.4999999999999997E-2</v>
      </c>
      <c r="O23" s="95">
        <v>0</v>
      </c>
      <c r="P23" s="95">
        <v>7.4999999999999997E-2</v>
      </c>
      <c r="Q23" s="95">
        <v>2.2976299999999998</v>
      </c>
      <c r="R23" s="95">
        <v>0.92500000000000004</v>
      </c>
      <c r="S23" s="95">
        <v>2.5000000000000001E-2</v>
      </c>
      <c r="T23" s="95">
        <v>0</v>
      </c>
      <c r="U23" s="95">
        <v>0</v>
      </c>
      <c r="V23" s="95">
        <v>2.68492</v>
      </c>
      <c r="W23" s="93">
        <v>0</v>
      </c>
      <c r="X23" s="93">
        <v>0</v>
      </c>
      <c r="Y23" s="93">
        <f t="shared" si="0"/>
        <v>0.95</v>
      </c>
      <c r="Z23" s="95">
        <v>1.12324</v>
      </c>
      <c r="AA23" s="95">
        <v>0.55000000000000004</v>
      </c>
      <c r="AB23" s="95">
        <v>2.81</v>
      </c>
      <c r="AC23" s="93">
        <f t="shared" si="1"/>
        <v>5.7525378843607478E-2</v>
      </c>
      <c r="AD23" s="95">
        <v>0.51</v>
      </c>
      <c r="AE23" s="93">
        <f t="shared" si="2"/>
        <v>1.5006620567897602E-2</v>
      </c>
      <c r="AF23" s="95">
        <v>0.32</v>
      </c>
      <c r="AG23" s="93">
        <f t="shared" si="3"/>
        <v>9.4159187877004575E-3</v>
      </c>
      <c r="AH23" s="95">
        <v>0.28000000000000003</v>
      </c>
      <c r="AI23" s="93">
        <f t="shared" si="4"/>
        <v>8.2389289392379005E-3</v>
      </c>
      <c r="AK23" s="25"/>
      <c r="AL23" s="25"/>
    </row>
    <row r="24" spans="1:38" s="2" customFormat="1" ht="23.25">
      <c r="A24" s="14" t="s">
        <v>21</v>
      </c>
      <c r="B24" s="6">
        <v>522</v>
      </c>
      <c r="C24" s="15">
        <v>1365</v>
      </c>
      <c r="D24" s="7">
        <v>100</v>
      </c>
      <c r="E24" s="6" t="s">
        <v>267</v>
      </c>
      <c r="F24" s="36">
        <v>0</v>
      </c>
      <c r="G24" s="36">
        <v>876</v>
      </c>
      <c r="H24" s="33">
        <v>0.876</v>
      </c>
      <c r="I24" s="34">
        <v>2</v>
      </c>
      <c r="J24" s="35" t="s">
        <v>286</v>
      </c>
      <c r="K24" s="28">
        <v>42236</v>
      </c>
      <c r="L24" s="35" t="s">
        <v>203</v>
      </c>
      <c r="M24" s="95">
        <v>0.875</v>
      </c>
      <c r="N24" s="95">
        <v>0</v>
      </c>
      <c r="O24" s="95">
        <v>0</v>
      </c>
      <c r="P24" s="95">
        <v>0</v>
      </c>
      <c r="Q24" s="95">
        <v>2.532</v>
      </c>
      <c r="R24" s="95">
        <v>0.875</v>
      </c>
      <c r="S24" s="95">
        <v>0</v>
      </c>
      <c r="T24" s="95">
        <v>0</v>
      </c>
      <c r="U24" s="95">
        <v>0</v>
      </c>
      <c r="V24" s="95">
        <v>2.6379999999999999</v>
      </c>
      <c r="W24" s="93">
        <v>0</v>
      </c>
      <c r="X24" s="93">
        <v>0</v>
      </c>
      <c r="Y24" s="93">
        <f t="shared" si="0"/>
        <v>0.875</v>
      </c>
      <c r="Z24" s="95">
        <v>1.2130000000000001</v>
      </c>
      <c r="AA24" s="95">
        <v>1.1000000000000001</v>
      </c>
      <c r="AB24" s="95">
        <v>2.3199999999999998</v>
      </c>
      <c r="AC24" s="93">
        <f t="shared" si="1"/>
        <v>7.3711676451402475E-2</v>
      </c>
      <c r="AD24" s="95">
        <v>0</v>
      </c>
      <c r="AE24" s="93">
        <f t="shared" si="2"/>
        <v>0</v>
      </c>
      <c r="AF24" s="95">
        <v>0</v>
      </c>
      <c r="AG24" s="93">
        <f t="shared" si="3"/>
        <v>0</v>
      </c>
      <c r="AH24" s="95">
        <v>0</v>
      </c>
      <c r="AI24" s="93">
        <f t="shared" si="4"/>
        <v>0</v>
      </c>
      <c r="AK24" s="25"/>
      <c r="AL24" s="25"/>
    </row>
    <row r="25" spans="1:38" s="2" customFormat="1" ht="23.25">
      <c r="A25" s="14" t="s">
        <v>21</v>
      </c>
      <c r="B25" s="6">
        <v>522</v>
      </c>
      <c r="C25" s="15">
        <v>1366</v>
      </c>
      <c r="D25" s="7">
        <v>100</v>
      </c>
      <c r="E25" s="6" t="s">
        <v>268</v>
      </c>
      <c r="F25" s="36">
        <v>0</v>
      </c>
      <c r="G25" s="36">
        <v>1896</v>
      </c>
      <c r="H25" s="33">
        <v>1.8959999999999999</v>
      </c>
      <c r="I25" s="34">
        <v>2</v>
      </c>
      <c r="J25" s="35" t="s">
        <v>286</v>
      </c>
      <c r="K25" s="28">
        <v>42236</v>
      </c>
      <c r="L25" s="35" t="s">
        <v>203</v>
      </c>
      <c r="M25" s="95">
        <v>1.9</v>
      </c>
      <c r="N25" s="95">
        <v>0</v>
      </c>
      <c r="O25" s="95">
        <v>0</v>
      </c>
      <c r="P25" s="95">
        <v>0</v>
      </c>
      <c r="Q25" s="95">
        <v>2.2629999999999999</v>
      </c>
      <c r="R25" s="95">
        <v>1.9</v>
      </c>
      <c r="S25" s="95">
        <v>0</v>
      </c>
      <c r="T25" s="95">
        <v>0</v>
      </c>
      <c r="U25" s="95">
        <v>0</v>
      </c>
      <c r="V25" s="95">
        <v>2.5129999999999999</v>
      </c>
      <c r="W25" s="93">
        <v>0</v>
      </c>
      <c r="X25" s="93">
        <v>0</v>
      </c>
      <c r="Y25" s="93">
        <f t="shared" si="0"/>
        <v>1.9</v>
      </c>
      <c r="Z25" s="95">
        <v>1.1459999999999999</v>
      </c>
      <c r="AA25" s="95">
        <v>2.63</v>
      </c>
      <c r="AB25" s="95">
        <v>16.8</v>
      </c>
      <c r="AC25" s="93">
        <f t="shared" si="1"/>
        <v>0.16621458710066309</v>
      </c>
      <c r="AD25" s="95">
        <v>12</v>
      </c>
      <c r="AE25" s="93">
        <f t="shared" si="2"/>
        <v>0.18083182640144668</v>
      </c>
      <c r="AF25" s="95">
        <v>0</v>
      </c>
      <c r="AG25" s="93">
        <f t="shared" si="3"/>
        <v>0</v>
      </c>
      <c r="AH25" s="95">
        <v>0</v>
      </c>
      <c r="AI25" s="93">
        <f t="shared" si="4"/>
        <v>0</v>
      </c>
      <c r="AK25" s="25"/>
      <c r="AL25" s="25"/>
    </row>
    <row r="26" spans="1:38" s="2" customFormat="1" ht="23.25">
      <c r="A26" s="14" t="s">
        <v>21</v>
      </c>
      <c r="B26" s="6">
        <v>522</v>
      </c>
      <c r="C26" s="15">
        <v>1367</v>
      </c>
      <c r="D26" s="7">
        <v>100</v>
      </c>
      <c r="E26" s="6" t="s">
        <v>41</v>
      </c>
      <c r="F26" s="36" t="s">
        <v>98</v>
      </c>
      <c r="G26" s="36" t="s">
        <v>219</v>
      </c>
      <c r="H26" s="33">
        <v>13.122999999999999</v>
      </c>
      <c r="I26" s="10">
        <v>2</v>
      </c>
      <c r="J26" s="11" t="s">
        <v>103</v>
      </c>
      <c r="K26" s="28">
        <v>42236</v>
      </c>
      <c r="L26" s="11" t="s">
        <v>203</v>
      </c>
      <c r="M26" s="95">
        <v>5.3</v>
      </c>
      <c r="N26" s="95">
        <v>3.4750000000000001</v>
      </c>
      <c r="O26" s="95">
        <v>2.875</v>
      </c>
      <c r="P26" s="95">
        <v>1.5249999999999999</v>
      </c>
      <c r="Q26" s="95">
        <v>3.2709899999999998</v>
      </c>
      <c r="R26" s="95">
        <v>13.15</v>
      </c>
      <c r="S26" s="95">
        <v>2.5000000000000001E-2</v>
      </c>
      <c r="T26" s="95">
        <v>0</v>
      </c>
      <c r="U26" s="95">
        <v>0</v>
      </c>
      <c r="V26" s="95">
        <v>2.2533400000000001</v>
      </c>
      <c r="W26" s="93">
        <v>0</v>
      </c>
      <c r="X26" s="93">
        <v>0</v>
      </c>
      <c r="Y26" s="93">
        <f t="shared" si="0"/>
        <v>13.175000000000001</v>
      </c>
      <c r="Z26" s="95">
        <v>1.19872</v>
      </c>
      <c r="AA26" s="95">
        <v>0</v>
      </c>
      <c r="AB26" s="95">
        <v>33.86</v>
      </c>
      <c r="AC26" s="93">
        <f t="shared" si="1"/>
        <v>3.6860038536484473E-2</v>
      </c>
      <c r="AD26" s="95">
        <v>0</v>
      </c>
      <c r="AE26" s="93">
        <f t="shared" si="2"/>
        <v>0</v>
      </c>
      <c r="AF26" s="95">
        <v>2</v>
      </c>
      <c r="AG26" s="93">
        <f t="shared" si="3"/>
        <v>4.3544050249833995E-3</v>
      </c>
      <c r="AH26" s="95">
        <v>0</v>
      </c>
      <c r="AI26" s="93">
        <f t="shared" si="4"/>
        <v>0</v>
      </c>
      <c r="AK26" s="25"/>
      <c r="AL26" s="25"/>
    </row>
    <row r="27" spans="1:38" s="104" customFormat="1" ht="23.25">
      <c r="F27" s="143" t="s">
        <v>204</v>
      </c>
      <c r="G27" s="144"/>
      <c r="H27" s="112">
        <f>SUM(H4:H26)</f>
        <v>351.19199999999995</v>
      </c>
      <c r="I27" s="105"/>
      <c r="J27" s="105"/>
      <c r="K27" s="105"/>
      <c r="L27" s="105"/>
      <c r="M27" s="106">
        <f>SUM(M4:M26)</f>
        <v>139.95000000000002</v>
      </c>
      <c r="N27" s="106">
        <f t="shared" ref="N27:P27" si="5">SUM(N4:N26)</f>
        <v>95.325000000000003</v>
      </c>
      <c r="O27" s="106">
        <f t="shared" si="5"/>
        <v>68.100000000000009</v>
      </c>
      <c r="P27" s="106">
        <f t="shared" si="5"/>
        <v>48.574999999999996</v>
      </c>
      <c r="Q27" s="106" t="s">
        <v>205</v>
      </c>
      <c r="R27" s="106">
        <f>SUM(R4:R26)</f>
        <v>325.39999999999998</v>
      </c>
      <c r="S27" s="106">
        <f t="shared" ref="S27:U27" si="6">SUM(S4:S26)</f>
        <v>16.624999999999996</v>
      </c>
      <c r="T27" s="106">
        <f t="shared" si="6"/>
        <v>6.5250000000000004</v>
      </c>
      <c r="U27" s="106">
        <f t="shared" si="6"/>
        <v>3.3999999999999995</v>
      </c>
      <c r="V27" s="106" t="s">
        <v>205</v>
      </c>
      <c r="W27" s="106">
        <f>SUM(W4:W26)</f>
        <v>0</v>
      </c>
      <c r="X27" s="106">
        <f t="shared" ref="X27:Y27" si="7">SUM(X4:X26)</f>
        <v>0</v>
      </c>
      <c r="Y27" s="106">
        <f t="shared" si="7"/>
        <v>351.95000000000005</v>
      </c>
      <c r="Z27" s="106" t="s">
        <v>205</v>
      </c>
      <c r="AA27" s="106">
        <f>SUM(AA4:AA26)</f>
        <v>3306.6480000000006</v>
      </c>
      <c r="AB27" s="106">
        <f>SUM(AB4:AB26)</f>
        <v>2175.12</v>
      </c>
      <c r="AC27" s="106" t="s">
        <v>205</v>
      </c>
      <c r="AD27" s="106">
        <f>SUM(AD4:AD26)</f>
        <v>11847.310000000001</v>
      </c>
      <c r="AE27" s="106" t="s">
        <v>205</v>
      </c>
      <c r="AF27" s="106">
        <f>SUM(AF4:AF26)</f>
        <v>2961.97</v>
      </c>
      <c r="AG27" s="106" t="s">
        <v>205</v>
      </c>
      <c r="AH27" s="106">
        <f>SUM(AH4:AH26)</f>
        <v>75.37</v>
      </c>
      <c r="AI27" s="103" t="s">
        <v>205</v>
      </c>
      <c r="AK27" s="113"/>
      <c r="AL27" s="113"/>
    </row>
    <row r="28" spans="1:38" s="104" customFormat="1" ht="23.25">
      <c r="F28" s="140" t="s">
        <v>206</v>
      </c>
      <c r="G28" s="140"/>
      <c r="H28" s="105"/>
      <c r="I28" s="105"/>
      <c r="J28" s="105"/>
      <c r="K28" s="105"/>
      <c r="L28" s="105"/>
      <c r="M28" s="106" t="s">
        <v>205</v>
      </c>
      <c r="N28" s="106" t="s">
        <v>205</v>
      </c>
      <c r="O28" s="106" t="s">
        <v>205</v>
      </c>
      <c r="P28" s="106" t="s">
        <v>205</v>
      </c>
      <c r="Q28" s="106">
        <f>SUMPRODUCT(Q4:Q26,H4:H26)/H27</f>
        <v>3.3965429092633097</v>
      </c>
      <c r="R28" s="106" t="s">
        <v>205</v>
      </c>
      <c r="S28" s="106" t="s">
        <v>205</v>
      </c>
      <c r="T28" s="106" t="s">
        <v>205</v>
      </c>
      <c r="U28" s="106" t="s">
        <v>205</v>
      </c>
      <c r="V28" s="106">
        <f>SUMPRODUCT(V4:V26,H4:H26)/H27</f>
        <v>3.5809173814323798</v>
      </c>
      <c r="W28" s="106" t="s">
        <v>205</v>
      </c>
      <c r="X28" s="106" t="s">
        <v>205</v>
      </c>
      <c r="Y28" s="106" t="s">
        <v>205</v>
      </c>
      <c r="Z28" s="106">
        <f>SUMPRODUCT(Z4:Z26,H4:H26)/H27</f>
        <v>1.2904038322740836</v>
      </c>
      <c r="AA28" s="106" t="s">
        <v>205</v>
      </c>
      <c r="AB28" s="106" t="s">
        <v>205</v>
      </c>
      <c r="AC28" s="106">
        <f>SUMPRODUCT(AC4:AC26,H4:H26)/H27</f>
        <v>0.35749333697806335</v>
      </c>
      <c r="AD28" s="106" t="s">
        <v>205</v>
      </c>
      <c r="AE28" s="106">
        <f>SUMPRODUCT(AE4:AE26,H4:H26)/H27</f>
        <v>0.96384476704643496</v>
      </c>
      <c r="AF28" s="106" t="s">
        <v>205</v>
      </c>
      <c r="AG28" s="106">
        <f>SUMPRODUCT(AG4:AG26,H4:H26)/H27</f>
        <v>0.24097278493164509</v>
      </c>
      <c r="AH28" s="106" t="s">
        <v>205</v>
      </c>
      <c r="AI28" s="106">
        <f>SUMPRODUCT(AI4:AI26,H4:H26)/H27</f>
        <v>6.1317700045233712E-3</v>
      </c>
      <c r="AK28" s="114"/>
      <c r="AL28" s="114"/>
    </row>
    <row r="35" spans="1:35" ht="23.25">
      <c r="A35" s="84" t="s">
        <v>279</v>
      </c>
      <c r="B35" s="84"/>
      <c r="C35" s="84"/>
      <c r="D35" s="84"/>
      <c r="E35" s="56"/>
    </row>
    <row r="36" spans="1:35" ht="73.5" customHeight="1">
      <c r="A36" s="127" t="s">
        <v>202</v>
      </c>
      <c r="B36" s="127" t="s">
        <v>0</v>
      </c>
      <c r="C36" s="141" t="s">
        <v>1</v>
      </c>
      <c r="D36" s="142" t="s">
        <v>2</v>
      </c>
      <c r="E36" s="127" t="s">
        <v>3</v>
      </c>
      <c r="F36" s="127" t="s">
        <v>304</v>
      </c>
      <c r="G36" s="127" t="s">
        <v>305</v>
      </c>
      <c r="H36" s="134" t="s">
        <v>306</v>
      </c>
      <c r="I36" s="127" t="s">
        <v>4</v>
      </c>
      <c r="J36" s="127" t="s">
        <v>5</v>
      </c>
      <c r="K36" s="135" t="s">
        <v>6</v>
      </c>
      <c r="L36" s="127" t="s">
        <v>7</v>
      </c>
      <c r="M36" s="136" t="s">
        <v>317</v>
      </c>
      <c r="N36" s="136"/>
      <c r="O36" s="136"/>
      <c r="P36" s="136"/>
      <c r="Q36" s="137" t="s">
        <v>307</v>
      </c>
      <c r="R36" s="129" t="s">
        <v>310</v>
      </c>
      <c r="S36" s="130"/>
      <c r="T36" s="131"/>
      <c r="U36" s="137" t="s">
        <v>311</v>
      </c>
      <c r="V36" s="122" t="s">
        <v>235</v>
      </c>
      <c r="W36" s="122" t="s">
        <v>318</v>
      </c>
      <c r="X36" s="122" t="s">
        <v>319</v>
      </c>
      <c r="Y36" s="96" t="s">
        <v>236</v>
      </c>
      <c r="Z36" s="122" t="s">
        <v>237</v>
      </c>
      <c r="AA36" s="122" t="s">
        <v>320</v>
      </c>
      <c r="AB36" s="122" t="s">
        <v>302</v>
      </c>
      <c r="AC36" s="80" t="s">
        <v>246</v>
      </c>
    </row>
    <row r="37" spans="1:35" ht="21.75" customHeight="1">
      <c r="A37" s="127"/>
      <c r="B37" s="127"/>
      <c r="C37" s="141"/>
      <c r="D37" s="142"/>
      <c r="E37" s="127"/>
      <c r="F37" s="127"/>
      <c r="G37" s="127"/>
      <c r="H37" s="134"/>
      <c r="I37" s="127"/>
      <c r="J37" s="127"/>
      <c r="K37" s="135"/>
      <c r="L37" s="127"/>
      <c r="M37" s="70" t="s">
        <v>289</v>
      </c>
      <c r="N37" s="71" t="s">
        <v>290</v>
      </c>
      <c r="O37" s="71" t="s">
        <v>291</v>
      </c>
      <c r="P37" s="70" t="s">
        <v>292</v>
      </c>
      <c r="Q37" s="137"/>
      <c r="R37" s="70" t="s">
        <v>297</v>
      </c>
      <c r="S37" s="71" t="s">
        <v>298</v>
      </c>
      <c r="T37" s="70" t="s">
        <v>299</v>
      </c>
      <c r="U37" s="137"/>
      <c r="V37" s="123"/>
      <c r="W37" s="123"/>
      <c r="X37" s="123"/>
      <c r="Y37" s="97"/>
      <c r="Z37" s="123"/>
      <c r="AA37" s="123"/>
      <c r="AB37" s="123"/>
      <c r="AC37" s="98" t="s">
        <v>321</v>
      </c>
    </row>
    <row r="38" spans="1:35" ht="23.25">
      <c r="A38" s="14" t="s">
        <v>21</v>
      </c>
      <c r="B38" s="66">
        <v>522</v>
      </c>
      <c r="C38" s="66">
        <v>11</v>
      </c>
      <c r="D38" s="66">
        <v>901</v>
      </c>
      <c r="E38" s="66" t="s">
        <v>22</v>
      </c>
      <c r="F38" s="64" t="s">
        <v>138</v>
      </c>
      <c r="G38" s="64" t="s">
        <v>250</v>
      </c>
      <c r="H38" s="76">
        <v>7.4550000000000001</v>
      </c>
      <c r="I38" s="67">
        <v>4</v>
      </c>
      <c r="J38" s="87" t="s">
        <v>285</v>
      </c>
      <c r="K38" s="65">
        <v>42234</v>
      </c>
      <c r="L38" s="67" t="s">
        <v>238</v>
      </c>
      <c r="M38" s="26">
        <v>5.15</v>
      </c>
      <c r="N38" s="26">
        <v>1.325</v>
      </c>
      <c r="O38" s="26">
        <v>0.55000000000000004</v>
      </c>
      <c r="P38" s="26">
        <v>0.5</v>
      </c>
      <c r="Q38" s="26">
        <v>2.5352800000000002</v>
      </c>
      <c r="R38" s="23">
        <v>0</v>
      </c>
      <c r="S38" s="92">
        <v>0</v>
      </c>
      <c r="T38" s="92">
        <v>7.5250000000000004</v>
      </c>
      <c r="U38" s="23">
        <v>1.0273099999999999</v>
      </c>
      <c r="V38" s="85">
        <v>121</v>
      </c>
      <c r="W38" s="85">
        <v>0</v>
      </c>
      <c r="X38" s="85">
        <v>0</v>
      </c>
      <c r="Y38" s="85">
        <v>0</v>
      </c>
      <c r="Z38" s="85">
        <v>0</v>
      </c>
      <c r="AA38" s="92">
        <v>0</v>
      </c>
      <c r="AB38" s="26">
        <v>0</v>
      </c>
      <c r="AC38" s="86">
        <v>20</v>
      </c>
      <c r="AI38" s="83"/>
    </row>
    <row r="39" spans="1:35" ht="23.25">
      <c r="A39" s="14" t="s">
        <v>21</v>
      </c>
      <c r="B39" s="66">
        <v>522</v>
      </c>
      <c r="C39" s="66">
        <v>11</v>
      </c>
      <c r="D39" s="66">
        <v>902</v>
      </c>
      <c r="E39" s="66" t="s">
        <v>23</v>
      </c>
      <c r="F39" s="68" t="s">
        <v>250</v>
      </c>
      <c r="G39" s="69" t="s">
        <v>251</v>
      </c>
      <c r="H39" s="81">
        <v>15.548</v>
      </c>
      <c r="I39" s="67">
        <v>4</v>
      </c>
      <c r="J39" s="87" t="s">
        <v>285</v>
      </c>
      <c r="K39" s="65">
        <v>42234</v>
      </c>
      <c r="L39" s="67" t="s">
        <v>238</v>
      </c>
      <c r="M39" s="26">
        <v>3.15</v>
      </c>
      <c r="N39" s="26">
        <v>6.45</v>
      </c>
      <c r="O39" s="26">
        <v>4.5</v>
      </c>
      <c r="P39" s="26">
        <v>1.65</v>
      </c>
      <c r="Q39" s="26">
        <v>3.4610500000000002</v>
      </c>
      <c r="R39" s="23">
        <v>0</v>
      </c>
      <c r="S39" s="92">
        <v>0</v>
      </c>
      <c r="T39" s="92">
        <v>15.75</v>
      </c>
      <c r="U39" s="23">
        <v>1.0882000000000001</v>
      </c>
      <c r="V39" s="85">
        <v>63</v>
      </c>
      <c r="W39" s="85">
        <v>35</v>
      </c>
      <c r="X39" s="85">
        <v>12</v>
      </c>
      <c r="Y39" s="85">
        <v>14</v>
      </c>
      <c r="Z39" s="85">
        <v>0</v>
      </c>
      <c r="AA39" s="92">
        <v>0</v>
      </c>
      <c r="AB39" s="26">
        <v>0</v>
      </c>
      <c r="AC39" s="86">
        <v>219</v>
      </c>
      <c r="AI39" s="83"/>
    </row>
    <row r="40" spans="1:35" ht="23.25">
      <c r="A40" s="14" t="s">
        <v>21</v>
      </c>
      <c r="B40" s="66">
        <v>522</v>
      </c>
      <c r="C40" s="66">
        <v>107</v>
      </c>
      <c r="D40" s="66">
        <v>100</v>
      </c>
      <c r="E40" s="66" t="s">
        <v>179</v>
      </c>
      <c r="F40" s="64" t="s">
        <v>101</v>
      </c>
      <c r="G40" s="64">
        <v>17915</v>
      </c>
      <c r="H40" s="76">
        <v>13.743</v>
      </c>
      <c r="I40" s="67">
        <v>4</v>
      </c>
      <c r="J40" s="87" t="s">
        <v>285</v>
      </c>
      <c r="K40" s="65">
        <v>42234</v>
      </c>
      <c r="L40" s="67" t="s">
        <v>238</v>
      </c>
      <c r="M40" s="26">
        <v>1.85</v>
      </c>
      <c r="N40" s="26">
        <v>3.95</v>
      </c>
      <c r="O40" s="26">
        <v>5.6</v>
      </c>
      <c r="P40" s="26">
        <v>2.4500000000000002</v>
      </c>
      <c r="Q40" s="26">
        <v>3.4265500000000002</v>
      </c>
      <c r="R40" s="23">
        <v>0</v>
      </c>
      <c r="S40" s="92">
        <v>0</v>
      </c>
      <c r="T40" s="92">
        <v>13.850000000000001</v>
      </c>
      <c r="U40" s="23">
        <v>1.0370200000000001</v>
      </c>
      <c r="V40" s="85">
        <v>0</v>
      </c>
      <c r="W40" s="85">
        <v>22</v>
      </c>
      <c r="X40" s="85">
        <v>23</v>
      </c>
      <c r="Y40" s="85">
        <v>2</v>
      </c>
      <c r="Z40" s="85">
        <v>3</v>
      </c>
      <c r="AA40" s="92">
        <v>0</v>
      </c>
      <c r="AB40" s="26">
        <v>0</v>
      </c>
      <c r="AC40" s="86">
        <v>248</v>
      </c>
      <c r="AI40" s="83"/>
    </row>
    <row r="41" spans="1:35" ht="23.25">
      <c r="A41" s="14" t="s">
        <v>21</v>
      </c>
      <c r="B41" s="66">
        <v>522</v>
      </c>
      <c r="C41" s="66">
        <v>107</v>
      </c>
      <c r="D41" s="66">
        <v>100</v>
      </c>
      <c r="E41" s="66" t="s">
        <v>179</v>
      </c>
      <c r="F41" s="64">
        <v>17915</v>
      </c>
      <c r="G41" s="64" t="s">
        <v>101</v>
      </c>
      <c r="H41" s="76">
        <v>13.743</v>
      </c>
      <c r="I41" s="67">
        <v>4</v>
      </c>
      <c r="J41" s="66" t="s">
        <v>103</v>
      </c>
      <c r="K41" s="65">
        <v>42234</v>
      </c>
      <c r="L41" s="67" t="s">
        <v>238</v>
      </c>
      <c r="M41" s="26">
        <v>1.2749999999999999</v>
      </c>
      <c r="N41" s="26">
        <v>3.875</v>
      </c>
      <c r="O41" s="26">
        <v>5.6749999999999998</v>
      </c>
      <c r="P41" s="26">
        <v>3.15</v>
      </c>
      <c r="Q41" s="26">
        <v>4.1338600000000003</v>
      </c>
      <c r="R41" s="23">
        <v>0</v>
      </c>
      <c r="S41" s="92">
        <v>0</v>
      </c>
      <c r="T41" s="92">
        <v>13.975</v>
      </c>
      <c r="U41" s="23">
        <v>1.02342</v>
      </c>
      <c r="V41" s="85">
        <v>0</v>
      </c>
      <c r="W41" s="85">
        <v>0</v>
      </c>
      <c r="X41" s="85">
        <v>0</v>
      </c>
      <c r="Y41" s="85">
        <v>0</v>
      </c>
      <c r="Z41" s="85">
        <v>0</v>
      </c>
      <c r="AA41" s="92">
        <v>0</v>
      </c>
      <c r="AB41" s="26">
        <v>0</v>
      </c>
      <c r="AC41" s="86">
        <v>0</v>
      </c>
      <c r="AI41" s="83"/>
    </row>
    <row r="42" spans="1:35" ht="23.25">
      <c r="A42" s="14" t="s">
        <v>21</v>
      </c>
      <c r="B42" s="66">
        <v>522</v>
      </c>
      <c r="C42" s="66">
        <v>118</v>
      </c>
      <c r="D42" s="66">
        <v>100</v>
      </c>
      <c r="E42" s="66" t="s">
        <v>180</v>
      </c>
      <c r="F42" s="64" t="s">
        <v>98</v>
      </c>
      <c r="G42" s="64" t="s">
        <v>207</v>
      </c>
      <c r="H42" s="76">
        <v>20</v>
      </c>
      <c r="I42" s="67">
        <v>4</v>
      </c>
      <c r="J42" s="87" t="s">
        <v>285</v>
      </c>
      <c r="K42" s="65">
        <v>42237</v>
      </c>
      <c r="L42" s="67" t="s">
        <v>238</v>
      </c>
      <c r="M42" s="26">
        <v>4.0750000000000002</v>
      </c>
      <c r="N42" s="26">
        <v>6</v>
      </c>
      <c r="O42" s="26">
        <v>8.4749999999999996</v>
      </c>
      <c r="P42" s="26">
        <v>1.5249999999999999</v>
      </c>
      <c r="Q42" s="26">
        <v>3.51139</v>
      </c>
      <c r="R42" s="23">
        <v>0</v>
      </c>
      <c r="S42" s="92">
        <v>0</v>
      </c>
      <c r="T42" s="92">
        <v>20.074999999999996</v>
      </c>
      <c r="U42" s="23">
        <v>1.2646999999999999</v>
      </c>
      <c r="V42" s="85">
        <v>0</v>
      </c>
      <c r="W42" s="85">
        <v>0</v>
      </c>
      <c r="X42" s="85">
        <v>38</v>
      </c>
      <c r="Y42" s="85">
        <v>20</v>
      </c>
      <c r="Z42" s="85">
        <v>5</v>
      </c>
      <c r="AA42" s="92">
        <v>0</v>
      </c>
      <c r="AB42" s="26">
        <v>0</v>
      </c>
      <c r="AC42" s="86">
        <v>255</v>
      </c>
      <c r="AI42" s="83"/>
    </row>
    <row r="43" spans="1:35" ht="23.25">
      <c r="A43" s="14" t="s">
        <v>21</v>
      </c>
      <c r="B43" s="66">
        <v>522</v>
      </c>
      <c r="C43" s="66">
        <v>121</v>
      </c>
      <c r="D43" s="66">
        <v>103</v>
      </c>
      <c r="E43" s="66" t="s">
        <v>26</v>
      </c>
      <c r="F43" s="64" t="s">
        <v>252</v>
      </c>
      <c r="G43" s="64" t="s">
        <v>253</v>
      </c>
      <c r="H43" s="76">
        <v>9.2040000000000006</v>
      </c>
      <c r="I43" s="67">
        <v>4</v>
      </c>
      <c r="J43" s="87" t="s">
        <v>285</v>
      </c>
      <c r="K43" s="65">
        <v>42235</v>
      </c>
      <c r="L43" s="75" t="s">
        <v>238</v>
      </c>
      <c r="M43" s="26">
        <v>0.15</v>
      </c>
      <c r="N43" s="26">
        <v>2.85</v>
      </c>
      <c r="O43" s="26">
        <v>5.0750000000000002</v>
      </c>
      <c r="P43" s="26">
        <v>1</v>
      </c>
      <c r="Q43" s="26">
        <v>4.1257599999999996</v>
      </c>
      <c r="R43" s="26">
        <v>0</v>
      </c>
      <c r="S43" s="92">
        <v>0</v>
      </c>
      <c r="T43" s="92">
        <v>9.0749999999999993</v>
      </c>
      <c r="U43" s="26">
        <v>0.945295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92">
        <v>0</v>
      </c>
      <c r="AB43" s="26">
        <v>0</v>
      </c>
      <c r="AC43" s="86">
        <v>128</v>
      </c>
      <c r="AI43" s="83"/>
    </row>
    <row r="44" spans="1:35" ht="23.25">
      <c r="A44" s="14" t="s">
        <v>21</v>
      </c>
      <c r="B44" s="66">
        <v>522</v>
      </c>
      <c r="C44" s="66">
        <v>1007</v>
      </c>
      <c r="D44" s="66">
        <v>100</v>
      </c>
      <c r="E44" s="66" t="s">
        <v>30</v>
      </c>
      <c r="F44" s="64" t="s">
        <v>98</v>
      </c>
      <c r="G44" s="64" t="s">
        <v>254</v>
      </c>
      <c r="H44" s="76">
        <v>0.14000000000000001</v>
      </c>
      <c r="I44" s="67">
        <v>4</v>
      </c>
      <c r="J44" s="87" t="s">
        <v>285</v>
      </c>
      <c r="K44" s="65">
        <v>42237</v>
      </c>
      <c r="L44" s="75" t="s">
        <v>238</v>
      </c>
      <c r="M44" s="26">
        <v>0.09</v>
      </c>
      <c r="N44" s="26">
        <v>0.01</v>
      </c>
      <c r="O44" s="26">
        <v>0.02</v>
      </c>
      <c r="P44" s="26">
        <v>0.02</v>
      </c>
      <c r="Q44" s="26">
        <v>3.60737</v>
      </c>
      <c r="R44" s="26">
        <v>0</v>
      </c>
      <c r="S44" s="92">
        <v>0</v>
      </c>
      <c r="T44" s="92">
        <v>0.14000000000000001</v>
      </c>
      <c r="U44" s="26">
        <v>0.96668399999999999</v>
      </c>
      <c r="V44" s="85">
        <v>0</v>
      </c>
      <c r="W44" s="85">
        <v>0</v>
      </c>
      <c r="X44" s="85">
        <v>0</v>
      </c>
      <c r="Y44" s="85">
        <v>0</v>
      </c>
      <c r="Z44" s="85">
        <v>0</v>
      </c>
      <c r="AA44" s="92">
        <v>0</v>
      </c>
      <c r="AB44" s="26">
        <v>0</v>
      </c>
      <c r="AC44" s="86">
        <v>0</v>
      </c>
      <c r="AI44" s="83"/>
    </row>
    <row r="45" spans="1:35" ht="23.25">
      <c r="A45" s="14" t="s">
        <v>21</v>
      </c>
      <c r="B45" s="66">
        <v>522</v>
      </c>
      <c r="C45" s="66">
        <v>1007</v>
      </c>
      <c r="D45" s="66">
        <v>100</v>
      </c>
      <c r="E45" s="66" t="s">
        <v>30</v>
      </c>
      <c r="F45" s="64" t="s">
        <v>254</v>
      </c>
      <c r="G45" s="64" t="s">
        <v>98</v>
      </c>
      <c r="H45" s="76">
        <v>0.14000000000000001</v>
      </c>
      <c r="I45" s="67">
        <v>4</v>
      </c>
      <c r="J45" s="66" t="s">
        <v>103</v>
      </c>
      <c r="K45" s="65">
        <v>42237</v>
      </c>
      <c r="L45" s="75" t="s">
        <v>238</v>
      </c>
      <c r="M45" s="26">
        <v>0.04</v>
      </c>
      <c r="N45" s="26">
        <v>0.04</v>
      </c>
      <c r="O45" s="26">
        <v>0.03</v>
      </c>
      <c r="P45" s="26">
        <v>0.03</v>
      </c>
      <c r="Q45" s="26">
        <v>3.9369999999999998</v>
      </c>
      <c r="R45" s="26">
        <v>0</v>
      </c>
      <c r="S45" s="92">
        <v>0</v>
      </c>
      <c r="T45" s="92">
        <v>0.14000000000000001</v>
      </c>
      <c r="U45" s="26">
        <v>1.0009999999999999</v>
      </c>
      <c r="V45" s="85">
        <v>0</v>
      </c>
      <c r="W45" s="85">
        <v>0</v>
      </c>
      <c r="X45" s="85">
        <v>0</v>
      </c>
      <c r="Y45" s="85">
        <v>0</v>
      </c>
      <c r="Z45" s="85">
        <v>0</v>
      </c>
      <c r="AA45" s="92">
        <v>0</v>
      </c>
      <c r="AB45" s="26">
        <v>0</v>
      </c>
      <c r="AC45" s="86">
        <v>0</v>
      </c>
      <c r="AI45" s="83"/>
    </row>
    <row r="46" spans="1:35" ht="23.25">
      <c r="A46" s="14" t="s">
        <v>21</v>
      </c>
      <c r="B46" s="66">
        <v>522</v>
      </c>
      <c r="C46" s="66">
        <v>1141</v>
      </c>
      <c r="D46" s="66">
        <v>100</v>
      </c>
      <c r="E46" s="66" t="s">
        <v>33</v>
      </c>
      <c r="F46" s="64" t="s">
        <v>98</v>
      </c>
      <c r="G46" s="64" t="s">
        <v>255</v>
      </c>
      <c r="H46" s="76">
        <v>7.5650000000000004</v>
      </c>
      <c r="I46" s="67">
        <v>4</v>
      </c>
      <c r="J46" s="87" t="s">
        <v>285</v>
      </c>
      <c r="K46" s="65">
        <v>42235</v>
      </c>
      <c r="L46" s="75" t="s">
        <v>238</v>
      </c>
      <c r="M46" s="26">
        <v>0.5</v>
      </c>
      <c r="N46" s="26">
        <v>2.9750000000000001</v>
      </c>
      <c r="O46" s="26">
        <v>2.9249999999999998</v>
      </c>
      <c r="P46" s="26">
        <v>1.1000000000000001</v>
      </c>
      <c r="Q46" s="26">
        <v>3.8188</v>
      </c>
      <c r="R46" s="26">
        <v>0</v>
      </c>
      <c r="S46" s="92">
        <v>0</v>
      </c>
      <c r="T46" s="92">
        <v>7.5</v>
      </c>
      <c r="U46" s="26">
        <v>1.0984400000000001</v>
      </c>
      <c r="V46" s="85">
        <v>0</v>
      </c>
      <c r="W46" s="85">
        <v>12</v>
      </c>
      <c r="X46" s="85">
        <v>3</v>
      </c>
      <c r="Y46" s="85">
        <v>15</v>
      </c>
      <c r="Z46" s="85">
        <v>0</v>
      </c>
      <c r="AA46" s="92">
        <v>0</v>
      </c>
      <c r="AB46" s="26">
        <v>0</v>
      </c>
      <c r="AC46" s="86">
        <v>122</v>
      </c>
      <c r="AI46" s="83"/>
    </row>
    <row r="47" spans="1:35" s="56" customFormat="1" ht="23.25">
      <c r="A47" s="14" t="s">
        <v>21</v>
      </c>
      <c r="B47" s="87">
        <v>522</v>
      </c>
      <c r="C47" s="87">
        <v>1141</v>
      </c>
      <c r="D47" s="87">
        <v>100</v>
      </c>
      <c r="E47" s="87" t="s">
        <v>33</v>
      </c>
      <c r="F47" s="72" t="s">
        <v>255</v>
      </c>
      <c r="G47" s="72" t="s">
        <v>98</v>
      </c>
      <c r="H47" s="76">
        <v>7.5650000000000004</v>
      </c>
      <c r="I47" s="75">
        <v>4</v>
      </c>
      <c r="J47" s="87" t="s">
        <v>103</v>
      </c>
      <c r="K47" s="73">
        <v>42235</v>
      </c>
      <c r="L47" s="75" t="s">
        <v>238</v>
      </c>
      <c r="M47" s="26">
        <v>0.47499999999999998</v>
      </c>
      <c r="N47" s="26">
        <v>3.35</v>
      </c>
      <c r="O47" s="26">
        <v>2.4249999999999998</v>
      </c>
      <c r="P47" s="26">
        <v>1.65</v>
      </c>
      <c r="Q47" s="26">
        <v>4.0630699999999997</v>
      </c>
      <c r="R47" s="26">
        <v>0</v>
      </c>
      <c r="S47" s="92">
        <v>0</v>
      </c>
      <c r="T47" s="92">
        <v>7.9</v>
      </c>
      <c r="U47" s="26">
        <v>1.0322899999999999</v>
      </c>
      <c r="V47" s="85">
        <v>0</v>
      </c>
      <c r="W47" s="85">
        <v>0</v>
      </c>
      <c r="X47" s="85">
        <v>0</v>
      </c>
      <c r="Y47" s="85">
        <v>3</v>
      </c>
      <c r="Z47" s="85">
        <v>0</v>
      </c>
      <c r="AA47" s="92">
        <v>0</v>
      </c>
      <c r="AB47" s="26">
        <v>0</v>
      </c>
      <c r="AC47" s="86">
        <v>54</v>
      </c>
      <c r="AI47" s="83"/>
    </row>
    <row r="48" spans="1:35" ht="23.25">
      <c r="A48" s="14"/>
      <c r="B48" s="6">
        <v>522</v>
      </c>
      <c r="C48" s="15">
        <v>1363</v>
      </c>
      <c r="D48" s="7">
        <v>100</v>
      </c>
      <c r="E48" s="7" t="s">
        <v>221</v>
      </c>
      <c r="F48" s="36" t="s">
        <v>217</v>
      </c>
      <c r="G48" s="36" t="s">
        <v>98</v>
      </c>
      <c r="H48" s="33">
        <v>9.0999999999999998E-2</v>
      </c>
      <c r="I48" s="34">
        <v>2</v>
      </c>
      <c r="J48" s="35" t="s">
        <v>103</v>
      </c>
      <c r="K48" s="28">
        <v>42236</v>
      </c>
      <c r="L48" s="35" t="s">
        <v>203</v>
      </c>
      <c r="M48" s="93">
        <v>0</v>
      </c>
      <c r="N48" s="93">
        <v>0</v>
      </c>
      <c r="O48" s="93">
        <v>0</v>
      </c>
      <c r="P48" s="93">
        <v>7.4999999999999997E-2</v>
      </c>
      <c r="Q48" s="93">
        <v>8.5466700000000007</v>
      </c>
      <c r="R48" s="26">
        <v>0</v>
      </c>
      <c r="S48" s="92">
        <v>0</v>
      </c>
      <c r="T48" s="92">
        <v>7.4999999999999997E-2</v>
      </c>
      <c r="U48" s="26">
        <v>1.1419999999999999</v>
      </c>
      <c r="V48" s="85">
        <v>1</v>
      </c>
      <c r="W48" s="85">
        <v>3</v>
      </c>
      <c r="X48" s="85">
        <v>2</v>
      </c>
      <c r="Y48" s="85">
        <v>2</v>
      </c>
      <c r="Z48" s="85">
        <v>0</v>
      </c>
      <c r="AA48" s="92">
        <v>0</v>
      </c>
      <c r="AB48" s="26">
        <v>0</v>
      </c>
      <c r="AC48" s="86">
        <v>3</v>
      </c>
      <c r="AI48" s="83"/>
    </row>
    <row r="49" spans="1:29" s="104" customFormat="1" ht="23.25">
      <c r="A49" s="107"/>
      <c r="B49" s="107"/>
      <c r="C49" s="107"/>
      <c r="D49" s="107"/>
      <c r="E49" s="107"/>
      <c r="F49" s="138" t="s">
        <v>204</v>
      </c>
      <c r="G49" s="139"/>
      <c r="H49" s="108">
        <f>SUM(H38:H48)</f>
        <v>95.194000000000003</v>
      </c>
      <c r="I49" s="109"/>
      <c r="J49" s="109"/>
      <c r="K49" s="109"/>
      <c r="L49" s="118"/>
      <c r="M49" s="103">
        <v>16.760000000000002</v>
      </c>
      <c r="N49" s="103">
        <v>30.83</v>
      </c>
      <c r="O49" s="103">
        <v>35.28</v>
      </c>
      <c r="P49" s="103">
        <v>13.15</v>
      </c>
      <c r="Q49" s="103" t="s">
        <v>205</v>
      </c>
      <c r="R49" s="103">
        <f>SUM(R38:R48)</f>
        <v>0</v>
      </c>
      <c r="S49" s="103">
        <f t="shared" ref="S49" si="8">SUM(S38:S48)</f>
        <v>0</v>
      </c>
      <c r="T49" s="103">
        <v>96.01</v>
      </c>
      <c r="U49" s="103" t="s">
        <v>205</v>
      </c>
      <c r="V49" s="119">
        <f t="shared" ref="V49:AA49" si="9">SUM(V38:V48)</f>
        <v>185</v>
      </c>
      <c r="W49" s="119">
        <f t="shared" si="9"/>
        <v>72</v>
      </c>
      <c r="X49" s="119">
        <f t="shared" si="9"/>
        <v>78</v>
      </c>
      <c r="Y49" s="111">
        <f t="shared" si="9"/>
        <v>56</v>
      </c>
      <c r="Z49" s="111">
        <f t="shared" si="9"/>
        <v>8</v>
      </c>
      <c r="AA49" s="110">
        <f t="shared" si="9"/>
        <v>0</v>
      </c>
      <c r="AB49" s="110" t="s">
        <v>205</v>
      </c>
      <c r="AC49" s="111">
        <v>1061</v>
      </c>
    </row>
    <row r="50" spans="1:29" s="104" customFormat="1" ht="23.25">
      <c r="A50" s="107"/>
      <c r="B50" s="107"/>
      <c r="C50" s="107"/>
      <c r="D50" s="107"/>
      <c r="E50" s="107"/>
      <c r="F50" s="138" t="s">
        <v>206</v>
      </c>
      <c r="G50" s="139"/>
      <c r="H50" s="109"/>
      <c r="I50" s="109"/>
      <c r="J50" s="109"/>
      <c r="K50" s="109"/>
      <c r="L50" s="118"/>
      <c r="M50" s="103" t="s">
        <v>205</v>
      </c>
      <c r="N50" s="103" t="s">
        <v>205</v>
      </c>
      <c r="O50" s="103" t="s">
        <v>205</v>
      </c>
      <c r="P50" s="103" t="s">
        <v>205</v>
      </c>
      <c r="Q50" s="102">
        <f>SUMPRODUCT(Q38:Q48,H38:H48)/H49</f>
        <v>3.637595150849843</v>
      </c>
      <c r="R50" s="103" t="s">
        <v>205</v>
      </c>
      <c r="S50" s="103" t="s">
        <v>205</v>
      </c>
      <c r="T50" s="103" t="s">
        <v>205</v>
      </c>
      <c r="U50" s="102">
        <f>SUMPRODUCT(U38:U48,H38:H48)/H49</f>
        <v>1.086070781351766</v>
      </c>
      <c r="V50" s="120" t="s">
        <v>205</v>
      </c>
      <c r="W50" s="120" t="s">
        <v>205</v>
      </c>
      <c r="X50" s="120" t="s">
        <v>205</v>
      </c>
      <c r="Y50" s="108" t="s">
        <v>205</v>
      </c>
      <c r="Z50" s="108" t="s">
        <v>205</v>
      </c>
      <c r="AA50" s="110" t="s">
        <v>205</v>
      </c>
      <c r="AB50" s="110">
        <v>0</v>
      </c>
      <c r="AC50" s="108" t="s">
        <v>205</v>
      </c>
    </row>
    <row r="51" spans="1:29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56"/>
      <c r="Z51" s="56"/>
    </row>
    <row r="52" spans="1:29"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</row>
    <row r="53" spans="1:29"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</row>
    <row r="54" spans="1:29"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</row>
    <row r="55" spans="1:29"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</row>
  </sheetData>
  <mergeCells count="53">
    <mergeCell ref="X36:X37"/>
    <mergeCell ref="Z36:Z37"/>
    <mergeCell ref="AA36:AA37"/>
    <mergeCell ref="AB36:AB37"/>
    <mergeCell ref="F28:G28"/>
    <mergeCell ref="F2:F3"/>
    <mergeCell ref="A36:A37"/>
    <mergeCell ref="B36:B37"/>
    <mergeCell ref="C36:C37"/>
    <mergeCell ref="D36:D37"/>
    <mergeCell ref="E36:E37"/>
    <mergeCell ref="A2:A3"/>
    <mergeCell ref="B2:B3"/>
    <mergeCell ref="C2:C3"/>
    <mergeCell ref="D2:D3"/>
    <mergeCell ref="E2:E3"/>
    <mergeCell ref="AC2:AC3"/>
    <mergeCell ref="F49:G49"/>
    <mergeCell ref="F50:G50"/>
    <mergeCell ref="G36:G37"/>
    <mergeCell ref="H36:H37"/>
    <mergeCell ref="U36:U37"/>
    <mergeCell ref="M36:P36"/>
    <mergeCell ref="Q36:Q37"/>
    <mergeCell ref="F36:F37"/>
    <mergeCell ref="I36:I37"/>
    <mergeCell ref="J36:J37"/>
    <mergeCell ref="K36:K37"/>
    <mergeCell ref="L36:L37"/>
    <mergeCell ref="R36:T36"/>
    <mergeCell ref="V36:V37"/>
    <mergeCell ref="W36:W37"/>
    <mergeCell ref="R2:U2"/>
    <mergeCell ref="V2:V3"/>
    <mergeCell ref="Z2:Z3"/>
    <mergeCell ref="AA2:AA3"/>
    <mergeCell ref="AB2:AB3"/>
    <mergeCell ref="AG2:AG3"/>
    <mergeCell ref="AH2:AH3"/>
    <mergeCell ref="AI2:AI3"/>
    <mergeCell ref="L2:L3"/>
    <mergeCell ref="F27:G27"/>
    <mergeCell ref="AF2:AF3"/>
    <mergeCell ref="AD2:AD3"/>
    <mergeCell ref="W2:Y2"/>
    <mergeCell ref="AE2:AE3"/>
    <mergeCell ref="G2:G3"/>
    <mergeCell ref="H2:H3"/>
    <mergeCell ref="I2:I3"/>
    <mergeCell ref="J2:J3"/>
    <mergeCell ref="K2:K3"/>
    <mergeCell ref="M2:P2"/>
    <mergeCell ref="Q2:Q3"/>
  </mergeCells>
  <printOptions horizontalCentered="1"/>
  <pageMargins left="0.25" right="0.25" top="0.75" bottom="0.75" header="0.3" footer="0.3"/>
  <pageSetup paperSize="8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7"/>
  <sheetViews>
    <sheetView view="pageBreakPreview" topLeftCell="K1" zoomScale="60" zoomScaleNormal="90" zoomScalePageLayoutView="55" workbookViewId="0">
      <selection activeCell="Q81" sqref="Q81"/>
    </sheetView>
  </sheetViews>
  <sheetFormatPr defaultRowHeight="15"/>
  <cols>
    <col min="1" max="1" width="28.42578125" customWidth="1"/>
    <col min="5" max="5" width="30" customWidth="1"/>
    <col min="8" max="8" width="10.140625" customWidth="1"/>
    <col min="9" max="9" width="10.7109375" customWidth="1"/>
    <col min="10" max="10" width="9.140625" customWidth="1"/>
    <col min="11" max="11" width="10.7109375" customWidth="1"/>
    <col min="12" max="13" width="9.140625" customWidth="1"/>
    <col min="14" max="14" width="13.140625" customWidth="1"/>
    <col min="15" max="15" width="12" customWidth="1"/>
    <col min="16" max="16" width="9.140625" customWidth="1"/>
    <col min="17" max="17" width="14.140625" customWidth="1"/>
    <col min="18" max="18" width="10.85546875" customWidth="1"/>
    <col min="19" max="19" width="16.5703125" customWidth="1"/>
    <col min="20" max="20" width="13" customWidth="1"/>
    <col min="21" max="21" width="11.7109375" customWidth="1"/>
    <col min="22" max="22" width="12.42578125" customWidth="1"/>
    <col min="23" max="23" width="13.42578125" customWidth="1"/>
    <col min="24" max="24" width="16.140625" customWidth="1"/>
    <col min="25" max="25" width="10.7109375" customWidth="1"/>
    <col min="26" max="26" width="11.140625" customWidth="1"/>
    <col min="27" max="27" width="12.28515625" customWidth="1"/>
    <col min="28" max="28" width="10.42578125" customWidth="1"/>
    <col min="29" max="29" width="21.140625" customWidth="1"/>
    <col min="30" max="30" width="12" customWidth="1"/>
    <col min="31" max="31" width="9.140625" customWidth="1"/>
    <col min="32" max="32" width="14.28515625" customWidth="1"/>
    <col min="33" max="33" width="11" customWidth="1"/>
    <col min="34" max="34" width="11.7109375" style="56" customWidth="1"/>
    <col min="35" max="35" width="9" style="56" customWidth="1"/>
  </cols>
  <sheetData>
    <row r="1" spans="1:38" ht="23.25">
      <c r="A1" s="84" t="s">
        <v>287</v>
      </c>
      <c r="B1" s="84"/>
      <c r="C1" s="84"/>
      <c r="D1" s="84"/>
      <c r="E1" s="56"/>
    </row>
    <row r="2" spans="1:38" s="1" customFormat="1" ht="28.5" customHeight="1">
      <c r="A2" s="127" t="s">
        <v>202</v>
      </c>
      <c r="B2" s="127" t="s">
        <v>0</v>
      </c>
      <c r="C2" s="141" t="s">
        <v>1</v>
      </c>
      <c r="D2" s="142" t="s">
        <v>2</v>
      </c>
      <c r="E2" s="127" t="s">
        <v>3</v>
      </c>
      <c r="F2" s="127" t="s">
        <v>304</v>
      </c>
      <c r="G2" s="127" t="s">
        <v>305</v>
      </c>
      <c r="H2" s="134" t="s">
        <v>306</v>
      </c>
      <c r="I2" s="127" t="s">
        <v>4</v>
      </c>
      <c r="J2" s="127" t="s">
        <v>5</v>
      </c>
      <c r="K2" s="135" t="s">
        <v>6</v>
      </c>
      <c r="L2" s="127" t="s">
        <v>7</v>
      </c>
      <c r="M2" s="136" t="s">
        <v>317</v>
      </c>
      <c r="N2" s="136"/>
      <c r="O2" s="136"/>
      <c r="P2" s="136"/>
      <c r="Q2" s="137" t="s">
        <v>307</v>
      </c>
      <c r="R2" s="136" t="s">
        <v>308</v>
      </c>
      <c r="S2" s="136"/>
      <c r="T2" s="136"/>
      <c r="U2" s="136"/>
      <c r="V2" s="137" t="s">
        <v>309</v>
      </c>
      <c r="W2" s="129" t="s">
        <v>310</v>
      </c>
      <c r="X2" s="130"/>
      <c r="Y2" s="131"/>
      <c r="Z2" s="137" t="s">
        <v>311</v>
      </c>
      <c r="AA2" s="126" t="s">
        <v>312</v>
      </c>
      <c r="AB2" s="126" t="s">
        <v>313</v>
      </c>
      <c r="AC2" s="124" t="s">
        <v>300</v>
      </c>
      <c r="AD2" s="122" t="s">
        <v>314</v>
      </c>
      <c r="AE2" s="132" t="s">
        <v>301</v>
      </c>
      <c r="AF2" s="122" t="s">
        <v>315</v>
      </c>
      <c r="AG2" s="124" t="s">
        <v>302</v>
      </c>
      <c r="AH2" s="122" t="s">
        <v>316</v>
      </c>
      <c r="AI2" s="122" t="s">
        <v>303</v>
      </c>
    </row>
    <row r="3" spans="1:38" s="1" customFormat="1" ht="52.5" customHeight="1">
      <c r="A3" s="127"/>
      <c r="B3" s="127"/>
      <c r="C3" s="141"/>
      <c r="D3" s="142"/>
      <c r="E3" s="127"/>
      <c r="F3" s="127"/>
      <c r="G3" s="127"/>
      <c r="H3" s="134"/>
      <c r="I3" s="127"/>
      <c r="J3" s="127"/>
      <c r="K3" s="135"/>
      <c r="L3" s="127"/>
      <c r="M3" s="70" t="s">
        <v>289</v>
      </c>
      <c r="N3" s="71" t="s">
        <v>290</v>
      </c>
      <c r="O3" s="71" t="s">
        <v>291</v>
      </c>
      <c r="P3" s="70" t="s">
        <v>292</v>
      </c>
      <c r="Q3" s="137"/>
      <c r="R3" s="70" t="s">
        <v>293</v>
      </c>
      <c r="S3" s="71" t="s">
        <v>294</v>
      </c>
      <c r="T3" s="71" t="s">
        <v>295</v>
      </c>
      <c r="U3" s="70" t="s">
        <v>296</v>
      </c>
      <c r="V3" s="137"/>
      <c r="W3" s="70" t="s">
        <v>297</v>
      </c>
      <c r="X3" s="71" t="s">
        <v>298</v>
      </c>
      <c r="Y3" s="70" t="s">
        <v>299</v>
      </c>
      <c r="Z3" s="137"/>
      <c r="AA3" s="126"/>
      <c r="AB3" s="126"/>
      <c r="AC3" s="125"/>
      <c r="AD3" s="123"/>
      <c r="AE3" s="133"/>
      <c r="AF3" s="123"/>
      <c r="AG3" s="125"/>
      <c r="AH3" s="123"/>
      <c r="AI3" s="123"/>
    </row>
    <row r="4" spans="1:38" s="2" customFormat="1" ht="23.25">
      <c r="A4" s="14" t="s">
        <v>42</v>
      </c>
      <c r="B4" s="6">
        <v>523</v>
      </c>
      <c r="C4" s="15">
        <v>106</v>
      </c>
      <c r="D4" s="7">
        <v>100</v>
      </c>
      <c r="E4" s="6" t="s">
        <v>258</v>
      </c>
      <c r="F4" s="36" t="s">
        <v>98</v>
      </c>
      <c r="G4" s="36" t="s">
        <v>106</v>
      </c>
      <c r="H4" s="33">
        <v>28.507000000000001</v>
      </c>
      <c r="I4" s="10">
        <v>4</v>
      </c>
      <c r="J4" s="35" t="s">
        <v>285</v>
      </c>
      <c r="K4" s="12">
        <v>42222</v>
      </c>
      <c r="L4" s="11" t="s">
        <v>203</v>
      </c>
      <c r="M4" s="95">
        <v>12.85</v>
      </c>
      <c r="N4" s="95">
        <v>7.25</v>
      </c>
      <c r="O4" s="95">
        <v>4.875</v>
      </c>
      <c r="P4" s="95">
        <v>3.35</v>
      </c>
      <c r="Q4" s="95">
        <v>3.1602199999999998</v>
      </c>
      <c r="R4" s="95">
        <v>27.475000000000001</v>
      </c>
      <c r="S4" s="95">
        <v>0.77500000000000002</v>
      </c>
      <c r="T4" s="95">
        <v>2.5000000000000001E-2</v>
      </c>
      <c r="U4" s="95">
        <v>0.05</v>
      </c>
      <c r="V4" s="95">
        <v>3.8869600000000002</v>
      </c>
      <c r="W4" s="95">
        <v>0</v>
      </c>
      <c r="X4" s="95">
        <v>0</v>
      </c>
      <c r="Y4" s="95">
        <f t="shared" ref="Y4:Y19" si="0">SUM(M4:P4)</f>
        <v>28.325000000000003</v>
      </c>
      <c r="Z4" s="95">
        <v>1.28026</v>
      </c>
      <c r="AA4" s="95">
        <v>818.57</v>
      </c>
      <c r="AB4" s="95">
        <v>20.9</v>
      </c>
      <c r="AC4" s="95">
        <f t="shared" ref="AC4:AC20" si="1">(AA4+AB4*0.5)/(3.5*H4*1000)*100</f>
        <v>0.83089366521506003</v>
      </c>
      <c r="AD4" s="95">
        <v>713.57</v>
      </c>
      <c r="AE4" s="95">
        <f t="shared" ref="AE4:AE20" si="2">AD4/(3.5*H4*1000)*100</f>
        <v>0.71518273707209756</v>
      </c>
      <c r="AF4" s="95">
        <v>163</v>
      </c>
      <c r="AG4" s="95">
        <f t="shared" ref="AG4:AG20" si="3">AF4/(3.5*H4*1000)*100</f>
        <v>0.16336839573237652</v>
      </c>
      <c r="AH4" s="95">
        <v>0.27</v>
      </c>
      <c r="AI4" s="95">
        <f t="shared" ref="AI4:AI20" si="4">AH4/(3.5*H4*1000)*100</f>
        <v>2.7061022605976478E-4</v>
      </c>
      <c r="AK4" s="25"/>
      <c r="AL4" s="25"/>
    </row>
    <row r="5" spans="1:38" s="2" customFormat="1" ht="23.25">
      <c r="A5" s="14" t="s">
        <v>42</v>
      </c>
      <c r="B5" s="6">
        <v>523</v>
      </c>
      <c r="C5" s="15">
        <v>127</v>
      </c>
      <c r="D5" s="7">
        <v>100</v>
      </c>
      <c r="E5" s="6" t="s">
        <v>124</v>
      </c>
      <c r="F5" s="16" t="s">
        <v>107</v>
      </c>
      <c r="G5" s="16" t="s">
        <v>98</v>
      </c>
      <c r="H5" s="10">
        <v>8.5229999999999997</v>
      </c>
      <c r="I5" s="10">
        <v>2</v>
      </c>
      <c r="J5" s="11" t="s">
        <v>12</v>
      </c>
      <c r="K5" s="12">
        <v>42222</v>
      </c>
      <c r="L5" s="11" t="s">
        <v>203</v>
      </c>
      <c r="M5" s="95">
        <v>5.15</v>
      </c>
      <c r="N5" s="95">
        <v>1.5</v>
      </c>
      <c r="O5" s="95">
        <v>1.2</v>
      </c>
      <c r="P5" s="95">
        <v>0.67500000000000004</v>
      </c>
      <c r="Q5" s="95">
        <v>2.6062799999999999</v>
      </c>
      <c r="R5" s="95">
        <v>8.3000000000000007</v>
      </c>
      <c r="S5" s="95">
        <v>0.22500000000000001</v>
      </c>
      <c r="T5" s="95">
        <v>0</v>
      </c>
      <c r="U5" s="95">
        <v>0</v>
      </c>
      <c r="V5" s="95">
        <v>3.69272</v>
      </c>
      <c r="W5" s="95">
        <v>0</v>
      </c>
      <c r="X5" s="95">
        <v>0</v>
      </c>
      <c r="Y5" s="95">
        <f t="shared" si="0"/>
        <v>8.5250000000000004</v>
      </c>
      <c r="Z5" s="95">
        <v>1.2304200000000001</v>
      </c>
      <c r="AA5" s="95">
        <v>0</v>
      </c>
      <c r="AB5" s="95">
        <v>0</v>
      </c>
      <c r="AC5" s="95">
        <f t="shared" si="1"/>
        <v>0</v>
      </c>
      <c r="AD5" s="95">
        <v>214.88</v>
      </c>
      <c r="AE5" s="95">
        <f t="shared" si="2"/>
        <v>0.72033656827743409</v>
      </c>
      <c r="AF5" s="95">
        <v>0</v>
      </c>
      <c r="AG5" s="95">
        <f t="shared" si="3"/>
        <v>0</v>
      </c>
      <c r="AH5" s="95">
        <v>2.6</v>
      </c>
      <c r="AI5" s="95">
        <f t="shared" si="4"/>
        <v>8.7159115670203333E-3</v>
      </c>
      <c r="AK5" s="25"/>
      <c r="AL5" s="25"/>
    </row>
    <row r="6" spans="1:38" s="2" customFormat="1" ht="23.25">
      <c r="A6" s="14" t="s">
        <v>42</v>
      </c>
      <c r="B6" s="6">
        <v>523</v>
      </c>
      <c r="C6" s="15">
        <v>1034</v>
      </c>
      <c r="D6" s="7">
        <v>100</v>
      </c>
      <c r="E6" s="6" t="s">
        <v>125</v>
      </c>
      <c r="F6" s="16" t="s">
        <v>108</v>
      </c>
      <c r="G6" s="16" t="s">
        <v>109</v>
      </c>
      <c r="H6" s="10">
        <v>16.178999999999998</v>
      </c>
      <c r="I6" s="10">
        <v>2</v>
      </c>
      <c r="J6" s="11" t="s">
        <v>12</v>
      </c>
      <c r="K6" s="12">
        <v>42222</v>
      </c>
      <c r="L6" s="11" t="s">
        <v>203</v>
      </c>
      <c r="M6" s="95">
        <v>11.275</v>
      </c>
      <c r="N6" s="95">
        <v>2.6</v>
      </c>
      <c r="O6" s="95">
        <v>1.575</v>
      </c>
      <c r="P6" s="95">
        <v>0.45</v>
      </c>
      <c r="Q6" s="95">
        <v>2.3095300000000001</v>
      </c>
      <c r="R6" s="95">
        <v>15.775</v>
      </c>
      <c r="S6" s="95">
        <v>0.1</v>
      </c>
      <c r="T6" s="95">
        <v>2.5000000000000001E-2</v>
      </c>
      <c r="U6" s="95">
        <v>0</v>
      </c>
      <c r="V6" s="95">
        <v>2.3852699999999998</v>
      </c>
      <c r="W6" s="95">
        <v>0</v>
      </c>
      <c r="X6" s="95">
        <v>0</v>
      </c>
      <c r="Y6" s="95">
        <f t="shared" si="0"/>
        <v>15.899999999999999</v>
      </c>
      <c r="Z6" s="95">
        <v>1.0645</v>
      </c>
      <c r="AA6" s="95">
        <v>21.28</v>
      </c>
      <c r="AB6" s="95">
        <v>89.96</v>
      </c>
      <c r="AC6" s="95">
        <f t="shared" si="1"/>
        <v>0.11701235287365455</v>
      </c>
      <c r="AD6" s="95">
        <v>231.57</v>
      </c>
      <c r="AE6" s="95">
        <f t="shared" si="2"/>
        <v>0.40894280946200107</v>
      </c>
      <c r="AF6" s="95">
        <v>11</v>
      </c>
      <c r="AG6" s="95">
        <f t="shared" si="3"/>
        <v>1.9425533981439785E-2</v>
      </c>
      <c r="AH6" s="95">
        <v>0</v>
      </c>
      <c r="AI6" s="95">
        <f t="shared" si="4"/>
        <v>0</v>
      </c>
      <c r="AK6" s="25"/>
      <c r="AL6" s="25"/>
    </row>
    <row r="7" spans="1:38" s="2" customFormat="1" ht="23.25">
      <c r="A7" s="14" t="s">
        <v>42</v>
      </c>
      <c r="B7" s="6">
        <v>523</v>
      </c>
      <c r="C7" s="15">
        <v>1036</v>
      </c>
      <c r="D7" s="7">
        <v>100</v>
      </c>
      <c r="E7" s="6" t="s">
        <v>126</v>
      </c>
      <c r="F7" s="16" t="s">
        <v>98</v>
      </c>
      <c r="G7" s="16" t="s">
        <v>110</v>
      </c>
      <c r="H7" s="10">
        <v>29.003</v>
      </c>
      <c r="I7" s="10">
        <v>2</v>
      </c>
      <c r="J7" s="35" t="s">
        <v>286</v>
      </c>
      <c r="K7" s="12">
        <v>42222</v>
      </c>
      <c r="L7" s="11" t="s">
        <v>203</v>
      </c>
      <c r="M7" s="95">
        <v>21.274999999999999</v>
      </c>
      <c r="N7" s="95">
        <v>5.0999999999999996</v>
      </c>
      <c r="O7" s="95">
        <v>2.0249999999999999</v>
      </c>
      <c r="P7" s="95">
        <v>0.5</v>
      </c>
      <c r="Q7" s="95">
        <v>2.1881200000000001</v>
      </c>
      <c r="R7" s="95">
        <v>28.824999999999999</v>
      </c>
      <c r="S7" s="95">
        <v>0.05</v>
      </c>
      <c r="T7" s="95">
        <v>2.5000000000000001E-2</v>
      </c>
      <c r="U7" s="95">
        <v>0</v>
      </c>
      <c r="V7" s="95">
        <v>1.96997</v>
      </c>
      <c r="W7" s="95">
        <v>0</v>
      </c>
      <c r="X7" s="95">
        <v>0</v>
      </c>
      <c r="Y7" s="95">
        <f t="shared" si="0"/>
        <v>28.9</v>
      </c>
      <c r="Z7" s="95">
        <v>1.12683</v>
      </c>
      <c r="AA7" s="95">
        <v>88.25</v>
      </c>
      <c r="AB7" s="95">
        <v>0</v>
      </c>
      <c r="AC7" s="95">
        <f t="shared" si="1"/>
        <v>8.6936819343811714E-2</v>
      </c>
      <c r="AD7" s="95">
        <v>45.54</v>
      </c>
      <c r="AE7" s="95">
        <f t="shared" si="2"/>
        <v>4.4862354140704649E-2</v>
      </c>
      <c r="AF7" s="95">
        <v>0</v>
      </c>
      <c r="AG7" s="95">
        <f t="shared" si="3"/>
        <v>0</v>
      </c>
      <c r="AH7" s="95">
        <v>0</v>
      </c>
      <c r="AI7" s="95">
        <f t="shared" si="4"/>
        <v>0</v>
      </c>
      <c r="AK7" s="25"/>
      <c r="AL7" s="25"/>
    </row>
    <row r="8" spans="1:38" s="2" customFormat="1" ht="23.25">
      <c r="A8" s="14" t="s">
        <v>42</v>
      </c>
      <c r="B8" s="6">
        <v>523</v>
      </c>
      <c r="C8" s="15">
        <v>1037</v>
      </c>
      <c r="D8" s="7">
        <v>100</v>
      </c>
      <c r="E8" s="6" t="s">
        <v>127</v>
      </c>
      <c r="F8" s="16" t="s">
        <v>111</v>
      </c>
      <c r="G8" s="16" t="s">
        <v>112</v>
      </c>
      <c r="H8" s="10">
        <v>16.850999999999999</v>
      </c>
      <c r="I8" s="10">
        <v>2</v>
      </c>
      <c r="J8" s="11" t="s">
        <v>12</v>
      </c>
      <c r="K8" s="12">
        <v>42222</v>
      </c>
      <c r="L8" s="11" t="s">
        <v>203</v>
      </c>
      <c r="M8" s="95">
        <v>9.85</v>
      </c>
      <c r="N8" s="95">
        <v>4.4000000000000004</v>
      </c>
      <c r="O8" s="95">
        <v>2.0499999999999998</v>
      </c>
      <c r="P8" s="95">
        <v>1.375</v>
      </c>
      <c r="Q8" s="95">
        <v>2.7513399999999999</v>
      </c>
      <c r="R8" s="95">
        <v>17</v>
      </c>
      <c r="S8" s="95">
        <v>0.57499999999999996</v>
      </c>
      <c r="T8" s="95">
        <v>0</v>
      </c>
      <c r="U8" s="95">
        <v>0.1</v>
      </c>
      <c r="V8" s="95">
        <v>3.0331700000000001</v>
      </c>
      <c r="W8" s="95">
        <v>0</v>
      </c>
      <c r="X8" s="95">
        <v>0</v>
      </c>
      <c r="Y8" s="95">
        <f t="shared" si="0"/>
        <v>17.675000000000001</v>
      </c>
      <c r="Z8" s="95">
        <v>1.1144400000000001</v>
      </c>
      <c r="AA8" s="95">
        <v>0</v>
      </c>
      <c r="AB8" s="95">
        <v>0</v>
      </c>
      <c r="AC8" s="95">
        <f t="shared" si="1"/>
        <v>0</v>
      </c>
      <c r="AD8" s="95">
        <v>25.07</v>
      </c>
      <c r="AE8" s="95">
        <f t="shared" si="2"/>
        <v>4.250701526827573E-2</v>
      </c>
      <c r="AF8" s="95">
        <v>0</v>
      </c>
      <c r="AG8" s="95">
        <f t="shared" si="3"/>
        <v>0</v>
      </c>
      <c r="AH8" s="95">
        <v>0</v>
      </c>
      <c r="AI8" s="95">
        <f t="shared" si="4"/>
        <v>0</v>
      </c>
      <c r="AK8" s="25"/>
      <c r="AL8" s="25"/>
    </row>
    <row r="9" spans="1:38" s="2" customFormat="1" ht="23.25">
      <c r="A9" s="14" t="s">
        <v>42</v>
      </c>
      <c r="B9" s="6">
        <v>523</v>
      </c>
      <c r="C9" s="15">
        <v>1048</v>
      </c>
      <c r="D9" s="7">
        <v>100</v>
      </c>
      <c r="E9" s="6" t="s">
        <v>128</v>
      </c>
      <c r="F9" s="16" t="s">
        <v>98</v>
      </c>
      <c r="G9" s="16" t="s">
        <v>113</v>
      </c>
      <c r="H9" s="10">
        <v>53.216999999999999</v>
      </c>
      <c r="I9" s="10">
        <v>2</v>
      </c>
      <c r="J9" s="35" t="s">
        <v>286</v>
      </c>
      <c r="K9" s="12">
        <v>42223</v>
      </c>
      <c r="L9" s="11" t="s">
        <v>203</v>
      </c>
      <c r="M9" s="95">
        <v>20.625</v>
      </c>
      <c r="N9" s="95">
        <v>16.675000000000001</v>
      </c>
      <c r="O9" s="95">
        <v>9.5749999999999993</v>
      </c>
      <c r="P9" s="95">
        <v>5.8250000000000002</v>
      </c>
      <c r="Q9" s="95">
        <v>3.1660900000000001</v>
      </c>
      <c r="R9" s="95">
        <v>49.95</v>
      </c>
      <c r="S9" s="95">
        <v>2.4</v>
      </c>
      <c r="T9" s="95">
        <v>0.32500000000000001</v>
      </c>
      <c r="U9" s="95">
        <v>2.5000000000000001E-2</v>
      </c>
      <c r="V9" s="95">
        <v>4.0938299999999996</v>
      </c>
      <c r="W9" s="95">
        <v>0</v>
      </c>
      <c r="X9" s="95">
        <v>0</v>
      </c>
      <c r="Y9" s="95">
        <f t="shared" si="0"/>
        <v>52.7</v>
      </c>
      <c r="Z9" s="95">
        <v>1.30525</v>
      </c>
      <c r="AA9" s="95">
        <v>2.63</v>
      </c>
      <c r="AB9" s="95">
        <v>0</v>
      </c>
      <c r="AC9" s="95">
        <f t="shared" si="1"/>
        <v>1.4120085150019193E-3</v>
      </c>
      <c r="AD9" s="95">
        <v>68.144999999999996</v>
      </c>
      <c r="AE9" s="95">
        <f t="shared" si="2"/>
        <v>3.6586053328823497E-2</v>
      </c>
      <c r="AF9" s="95">
        <v>0</v>
      </c>
      <c r="AG9" s="95">
        <f t="shared" si="3"/>
        <v>0</v>
      </c>
      <c r="AH9" s="95">
        <v>1.3</v>
      </c>
      <c r="AI9" s="95">
        <f t="shared" si="4"/>
        <v>6.9795097699714651E-4</v>
      </c>
      <c r="AK9" s="25"/>
      <c r="AL9" s="25"/>
    </row>
    <row r="10" spans="1:38" s="2" customFormat="1" ht="23.25">
      <c r="A10" s="14" t="s">
        <v>42</v>
      </c>
      <c r="B10" s="6">
        <v>523</v>
      </c>
      <c r="C10" s="15">
        <v>1102</v>
      </c>
      <c r="D10" s="7">
        <v>100</v>
      </c>
      <c r="E10" s="6" t="s">
        <v>129</v>
      </c>
      <c r="F10" s="16" t="s">
        <v>98</v>
      </c>
      <c r="G10" s="16" t="s">
        <v>114</v>
      </c>
      <c r="H10" s="10">
        <v>27.221</v>
      </c>
      <c r="I10" s="10">
        <v>2</v>
      </c>
      <c r="J10" s="35" t="s">
        <v>286</v>
      </c>
      <c r="K10" s="12">
        <v>42221</v>
      </c>
      <c r="L10" s="11" t="s">
        <v>203</v>
      </c>
      <c r="M10" s="95">
        <v>9.4250000000000007</v>
      </c>
      <c r="N10" s="95">
        <v>7.1749999999999998</v>
      </c>
      <c r="O10" s="95">
        <v>5</v>
      </c>
      <c r="P10" s="95">
        <v>5.7249999999999996</v>
      </c>
      <c r="Q10" s="95">
        <v>3.5996199999999998</v>
      </c>
      <c r="R10" s="95">
        <v>25.5</v>
      </c>
      <c r="S10" s="95">
        <v>1.3</v>
      </c>
      <c r="T10" s="95">
        <v>0.375</v>
      </c>
      <c r="U10" s="95">
        <v>0.15</v>
      </c>
      <c r="V10" s="95">
        <v>3.6269100000000001</v>
      </c>
      <c r="W10" s="95">
        <v>0</v>
      </c>
      <c r="X10" s="95">
        <v>0</v>
      </c>
      <c r="Y10" s="95">
        <f t="shared" si="0"/>
        <v>27.325000000000003</v>
      </c>
      <c r="Z10" s="95">
        <v>1.2281500000000001</v>
      </c>
      <c r="AA10" s="95">
        <v>19.760000000000002</v>
      </c>
      <c r="AB10" s="95">
        <v>6.72</v>
      </c>
      <c r="AC10" s="95">
        <f t="shared" si="1"/>
        <v>2.4266978750649447E-2</v>
      </c>
      <c r="AD10" s="95">
        <v>4.04</v>
      </c>
      <c r="AE10" s="95">
        <f t="shared" si="2"/>
        <v>4.2404236225183287E-3</v>
      </c>
      <c r="AF10" s="95">
        <v>0</v>
      </c>
      <c r="AG10" s="95">
        <f t="shared" si="3"/>
        <v>0</v>
      </c>
      <c r="AH10" s="95">
        <v>0</v>
      </c>
      <c r="AI10" s="95">
        <f t="shared" si="4"/>
        <v>0</v>
      </c>
      <c r="AK10" s="25"/>
      <c r="AL10" s="25"/>
    </row>
    <row r="11" spans="1:38" s="2" customFormat="1" ht="23.25">
      <c r="A11" s="14" t="s">
        <v>42</v>
      </c>
      <c r="B11" s="6">
        <v>523</v>
      </c>
      <c r="C11" s="15">
        <v>1124</v>
      </c>
      <c r="D11" s="7">
        <v>100</v>
      </c>
      <c r="E11" s="6" t="s">
        <v>130</v>
      </c>
      <c r="F11" s="16" t="s">
        <v>98</v>
      </c>
      <c r="G11" s="16" t="s">
        <v>115</v>
      </c>
      <c r="H11" s="10">
        <v>16.707000000000001</v>
      </c>
      <c r="I11" s="10">
        <v>2</v>
      </c>
      <c r="J11" s="35" t="s">
        <v>286</v>
      </c>
      <c r="K11" s="12">
        <v>42223</v>
      </c>
      <c r="L11" s="11" t="s">
        <v>203</v>
      </c>
      <c r="M11" s="95">
        <v>6.5</v>
      </c>
      <c r="N11" s="95">
        <v>6.4</v>
      </c>
      <c r="O11" s="95">
        <v>2.6749999999999998</v>
      </c>
      <c r="P11" s="95">
        <v>1.175</v>
      </c>
      <c r="Q11" s="95">
        <v>2.9976400000000001</v>
      </c>
      <c r="R11" s="95">
        <v>14.55</v>
      </c>
      <c r="S11" s="95">
        <v>1.95</v>
      </c>
      <c r="T11" s="95">
        <v>0.25</v>
      </c>
      <c r="U11" s="95">
        <v>0</v>
      </c>
      <c r="V11" s="95">
        <v>5.5029500000000002</v>
      </c>
      <c r="W11" s="95">
        <v>0</v>
      </c>
      <c r="X11" s="95">
        <v>0</v>
      </c>
      <c r="Y11" s="95">
        <f t="shared" si="0"/>
        <v>16.75</v>
      </c>
      <c r="Z11" s="95">
        <v>1.38533</v>
      </c>
      <c r="AA11" s="95">
        <v>206.87</v>
      </c>
      <c r="AB11" s="95">
        <v>0</v>
      </c>
      <c r="AC11" s="95">
        <f t="shared" si="1"/>
        <v>0.35377814260917145</v>
      </c>
      <c r="AD11" s="95">
        <v>65.650000000000006</v>
      </c>
      <c r="AE11" s="95">
        <f t="shared" si="2"/>
        <v>0.11227116093339833</v>
      </c>
      <c r="AF11" s="95">
        <v>0</v>
      </c>
      <c r="AG11" s="95">
        <f t="shared" si="3"/>
        <v>0</v>
      </c>
      <c r="AH11" s="95">
        <v>0.63</v>
      </c>
      <c r="AI11" s="95">
        <f t="shared" si="4"/>
        <v>1.0773927096426647E-3</v>
      </c>
      <c r="AK11" s="25"/>
      <c r="AL11" s="25"/>
    </row>
    <row r="12" spans="1:38" s="2" customFormat="1" ht="23.25">
      <c r="A12" s="14" t="s">
        <v>42</v>
      </c>
      <c r="B12" s="6">
        <v>523</v>
      </c>
      <c r="C12" s="15">
        <v>1264</v>
      </c>
      <c r="D12" s="7">
        <v>100</v>
      </c>
      <c r="E12" s="6" t="s">
        <v>137</v>
      </c>
      <c r="F12" s="36">
        <v>0</v>
      </c>
      <c r="G12" s="36">
        <v>20717</v>
      </c>
      <c r="H12" s="34">
        <v>20.716999999999999</v>
      </c>
      <c r="I12" s="34">
        <v>2</v>
      </c>
      <c r="J12" s="35" t="s">
        <v>286</v>
      </c>
      <c r="K12" s="37">
        <v>42223</v>
      </c>
      <c r="L12" s="35" t="s">
        <v>203</v>
      </c>
      <c r="M12" s="95">
        <v>2.5499999999999998</v>
      </c>
      <c r="N12" s="95">
        <v>5.7750000000000004</v>
      </c>
      <c r="O12" s="95">
        <v>7.75</v>
      </c>
      <c r="P12" s="95">
        <v>4.625</v>
      </c>
      <c r="Q12" s="95">
        <v>4.26</v>
      </c>
      <c r="R12" s="95">
        <v>19.2</v>
      </c>
      <c r="S12" s="95">
        <v>0.375</v>
      </c>
      <c r="T12" s="95">
        <v>0.125</v>
      </c>
      <c r="U12" s="95">
        <v>0</v>
      </c>
      <c r="V12" s="95">
        <v>4.3419999999999996</v>
      </c>
      <c r="W12" s="95">
        <v>0</v>
      </c>
      <c r="X12" s="95">
        <v>0</v>
      </c>
      <c r="Y12" s="95">
        <f t="shared" si="0"/>
        <v>20.7</v>
      </c>
      <c r="Z12" s="95">
        <v>1.387</v>
      </c>
      <c r="AA12" s="95">
        <v>314.12</v>
      </c>
      <c r="AB12" s="95">
        <v>56.2</v>
      </c>
      <c r="AC12" s="95">
        <f t="shared" si="1"/>
        <v>0.47196574241995881</v>
      </c>
      <c r="AD12" s="95">
        <v>412.3</v>
      </c>
      <c r="AE12" s="95">
        <f t="shared" si="2"/>
        <v>0.56861514698074045</v>
      </c>
      <c r="AF12" s="95">
        <v>121.2</v>
      </c>
      <c r="AG12" s="95">
        <f t="shared" si="3"/>
        <v>0.16715051131231082</v>
      </c>
      <c r="AH12" s="95">
        <v>30.8</v>
      </c>
      <c r="AI12" s="95">
        <f t="shared" si="4"/>
        <v>4.2477192643722551E-2</v>
      </c>
      <c r="AK12" s="25"/>
      <c r="AL12" s="25"/>
    </row>
    <row r="13" spans="1:38" s="2" customFormat="1" ht="23.25">
      <c r="A13" s="14" t="s">
        <v>42</v>
      </c>
      <c r="B13" s="6">
        <v>523</v>
      </c>
      <c r="C13" s="15">
        <v>1274</v>
      </c>
      <c r="D13" s="7">
        <v>201</v>
      </c>
      <c r="E13" s="6" t="s">
        <v>131</v>
      </c>
      <c r="F13" s="16" t="s">
        <v>116</v>
      </c>
      <c r="G13" s="16" t="s">
        <v>117</v>
      </c>
      <c r="H13" s="10">
        <v>21.042000000000002</v>
      </c>
      <c r="I13" s="10">
        <v>2</v>
      </c>
      <c r="J13" s="35" t="s">
        <v>286</v>
      </c>
      <c r="K13" s="12">
        <v>42223</v>
      </c>
      <c r="L13" s="11" t="s">
        <v>203</v>
      </c>
      <c r="M13" s="95">
        <v>8.7249999999999996</v>
      </c>
      <c r="N13" s="95">
        <v>6.7750000000000004</v>
      </c>
      <c r="O13" s="95">
        <v>3.8</v>
      </c>
      <c r="P13" s="95">
        <v>1.7250000000000001</v>
      </c>
      <c r="Q13" s="95">
        <v>3.0402999999999998</v>
      </c>
      <c r="R13" s="95">
        <v>18.649999999999999</v>
      </c>
      <c r="S13" s="95">
        <v>1.425</v>
      </c>
      <c r="T13" s="95">
        <v>0.67500000000000004</v>
      </c>
      <c r="U13" s="95">
        <v>0.27500000000000002</v>
      </c>
      <c r="V13" s="95">
        <v>4.2241799999999996</v>
      </c>
      <c r="W13" s="95">
        <v>0</v>
      </c>
      <c r="X13" s="95">
        <v>0</v>
      </c>
      <c r="Y13" s="95">
        <f t="shared" si="0"/>
        <v>21.025000000000002</v>
      </c>
      <c r="Z13" s="95">
        <v>2.0699999999999998</v>
      </c>
      <c r="AA13" s="95">
        <v>0</v>
      </c>
      <c r="AB13" s="95">
        <v>32.79</v>
      </c>
      <c r="AC13" s="95">
        <f t="shared" si="1"/>
        <v>2.2261599250478634E-2</v>
      </c>
      <c r="AD13" s="95">
        <v>0.81</v>
      </c>
      <c r="AE13" s="95">
        <f t="shared" si="2"/>
        <v>1.0998411340584137E-3</v>
      </c>
      <c r="AF13" s="95">
        <v>0</v>
      </c>
      <c r="AG13" s="95">
        <f t="shared" si="3"/>
        <v>0</v>
      </c>
      <c r="AH13" s="95">
        <v>0</v>
      </c>
      <c r="AI13" s="95">
        <f t="shared" si="4"/>
        <v>0</v>
      </c>
      <c r="AK13" s="25"/>
      <c r="AL13" s="25"/>
    </row>
    <row r="14" spans="1:38" s="2" customFormat="1" ht="23.25">
      <c r="A14" s="14" t="s">
        <v>42</v>
      </c>
      <c r="B14" s="6">
        <v>523</v>
      </c>
      <c r="C14" s="15">
        <v>1274</v>
      </c>
      <c r="D14" s="7">
        <v>202</v>
      </c>
      <c r="E14" s="6" t="s">
        <v>132</v>
      </c>
      <c r="F14" s="16" t="s">
        <v>118</v>
      </c>
      <c r="G14" s="16" t="s">
        <v>119</v>
      </c>
      <c r="H14" s="10">
        <v>12.093</v>
      </c>
      <c r="I14" s="10">
        <v>2</v>
      </c>
      <c r="J14" s="35" t="s">
        <v>286</v>
      </c>
      <c r="K14" s="12">
        <v>42223</v>
      </c>
      <c r="L14" s="11" t="s">
        <v>203</v>
      </c>
      <c r="M14" s="95">
        <v>6.2</v>
      </c>
      <c r="N14" s="95">
        <v>4</v>
      </c>
      <c r="O14" s="95">
        <v>1.5</v>
      </c>
      <c r="P14" s="95">
        <v>0.42499999999999999</v>
      </c>
      <c r="Q14" s="95">
        <v>2.7064300000000001</v>
      </c>
      <c r="R14" s="95">
        <v>11.775</v>
      </c>
      <c r="S14" s="95">
        <v>0.35</v>
      </c>
      <c r="T14" s="95">
        <v>0</v>
      </c>
      <c r="U14" s="95">
        <v>0</v>
      </c>
      <c r="V14" s="95">
        <v>3.6631499999999999</v>
      </c>
      <c r="W14" s="95">
        <v>0</v>
      </c>
      <c r="X14" s="95">
        <v>0</v>
      </c>
      <c r="Y14" s="95">
        <f t="shared" si="0"/>
        <v>12.125</v>
      </c>
      <c r="Z14" s="95">
        <v>1.13043</v>
      </c>
      <c r="AA14" s="95">
        <v>10.199999999999999</v>
      </c>
      <c r="AB14" s="95">
        <v>0</v>
      </c>
      <c r="AC14" s="95">
        <f t="shared" si="1"/>
        <v>2.4098947443030795E-2</v>
      </c>
      <c r="AD14" s="95">
        <v>0</v>
      </c>
      <c r="AE14" s="95">
        <f t="shared" si="2"/>
        <v>0</v>
      </c>
      <c r="AF14" s="95">
        <v>0</v>
      </c>
      <c r="AG14" s="95">
        <f t="shared" si="3"/>
        <v>0</v>
      </c>
      <c r="AH14" s="95">
        <v>0</v>
      </c>
      <c r="AI14" s="95">
        <f t="shared" si="4"/>
        <v>0</v>
      </c>
      <c r="AK14" s="25"/>
      <c r="AL14" s="25"/>
    </row>
    <row r="15" spans="1:38" s="2" customFormat="1" ht="23.25">
      <c r="A15" s="14" t="s">
        <v>42</v>
      </c>
      <c r="B15" s="6">
        <v>523</v>
      </c>
      <c r="C15" s="15">
        <v>1348</v>
      </c>
      <c r="D15" s="7">
        <v>100</v>
      </c>
      <c r="E15" s="6" t="s">
        <v>133</v>
      </c>
      <c r="F15" s="16" t="s">
        <v>98</v>
      </c>
      <c r="G15" s="16" t="s">
        <v>120</v>
      </c>
      <c r="H15" s="10">
        <v>17.213000000000001</v>
      </c>
      <c r="I15" s="10">
        <v>4</v>
      </c>
      <c r="J15" s="35" t="s">
        <v>286</v>
      </c>
      <c r="K15" s="12">
        <v>42222</v>
      </c>
      <c r="L15" s="11" t="s">
        <v>203</v>
      </c>
      <c r="M15" s="95">
        <v>12.324999999999999</v>
      </c>
      <c r="N15" s="95">
        <v>2.85</v>
      </c>
      <c r="O15" s="95">
        <v>1.45</v>
      </c>
      <c r="P15" s="95">
        <v>0.625</v>
      </c>
      <c r="Q15" s="95">
        <v>2.3765399999999999</v>
      </c>
      <c r="R15" s="95">
        <v>16.875</v>
      </c>
      <c r="S15" s="95">
        <v>0.3</v>
      </c>
      <c r="T15" s="95">
        <v>7.4999999999999997E-2</v>
      </c>
      <c r="U15" s="95">
        <v>0</v>
      </c>
      <c r="V15" s="95">
        <v>4.3838600000000003</v>
      </c>
      <c r="W15" s="95">
        <v>0</v>
      </c>
      <c r="X15" s="95">
        <v>0</v>
      </c>
      <c r="Y15" s="95">
        <f t="shared" si="0"/>
        <v>17.25</v>
      </c>
      <c r="Z15" s="95">
        <v>1.25369</v>
      </c>
      <c r="AA15" s="95">
        <v>0.79</v>
      </c>
      <c r="AB15" s="95">
        <v>27.94</v>
      </c>
      <c r="AC15" s="95">
        <f t="shared" si="1"/>
        <v>2.4499755168435819E-2</v>
      </c>
      <c r="AD15" s="95">
        <v>1.82</v>
      </c>
      <c r="AE15" s="95">
        <f t="shared" si="2"/>
        <v>3.0209725207691858E-3</v>
      </c>
      <c r="AF15" s="95">
        <v>9</v>
      </c>
      <c r="AG15" s="95">
        <f t="shared" si="3"/>
        <v>1.4938875102704766E-2</v>
      </c>
      <c r="AH15" s="95">
        <v>0</v>
      </c>
      <c r="AI15" s="95">
        <f t="shared" si="4"/>
        <v>0</v>
      </c>
      <c r="AK15" s="25"/>
      <c r="AL15" s="25"/>
    </row>
    <row r="16" spans="1:38" s="2" customFormat="1" ht="23.25">
      <c r="A16" s="14" t="s">
        <v>42</v>
      </c>
      <c r="B16" s="6">
        <v>523</v>
      </c>
      <c r="C16" s="15">
        <v>1348</v>
      </c>
      <c r="D16" s="7">
        <v>100</v>
      </c>
      <c r="E16" s="6" t="s">
        <v>133</v>
      </c>
      <c r="F16" s="16" t="s">
        <v>120</v>
      </c>
      <c r="G16" s="16" t="s">
        <v>98</v>
      </c>
      <c r="H16" s="10">
        <v>17.213000000000001</v>
      </c>
      <c r="I16" s="10">
        <v>4</v>
      </c>
      <c r="J16" s="11" t="s">
        <v>103</v>
      </c>
      <c r="K16" s="12">
        <v>42222</v>
      </c>
      <c r="L16" s="11" t="s">
        <v>203</v>
      </c>
      <c r="M16" s="95">
        <v>10.3</v>
      </c>
      <c r="N16" s="95">
        <v>3.9750000000000001</v>
      </c>
      <c r="O16" s="95">
        <v>1.75</v>
      </c>
      <c r="P16" s="95">
        <v>1.2250000000000001</v>
      </c>
      <c r="Q16" s="95">
        <v>2.6710400000000001</v>
      </c>
      <c r="R16" s="95">
        <v>15.3</v>
      </c>
      <c r="S16" s="95">
        <v>1.35</v>
      </c>
      <c r="T16" s="95">
        <v>0.5</v>
      </c>
      <c r="U16" s="95">
        <v>0.1</v>
      </c>
      <c r="V16" s="95">
        <v>5.8779399999999997</v>
      </c>
      <c r="W16" s="95">
        <v>0</v>
      </c>
      <c r="X16" s="95">
        <v>0</v>
      </c>
      <c r="Y16" s="95">
        <f t="shared" si="0"/>
        <v>17.25</v>
      </c>
      <c r="Z16" s="95">
        <v>1.1050899999999999</v>
      </c>
      <c r="AA16" s="95">
        <v>32.4</v>
      </c>
      <c r="AB16" s="95">
        <v>10.81</v>
      </c>
      <c r="AC16" s="95">
        <f t="shared" si="1"/>
        <v>6.2751574806417063E-2</v>
      </c>
      <c r="AD16" s="95">
        <v>262.89</v>
      </c>
      <c r="AE16" s="95">
        <f t="shared" si="2"/>
        <v>0.43636454175000616</v>
      </c>
      <c r="AF16" s="95">
        <v>88</v>
      </c>
      <c r="AG16" s="95">
        <f t="shared" si="3"/>
        <v>0.14606900100422437</v>
      </c>
      <c r="AH16" s="95">
        <v>2.23</v>
      </c>
      <c r="AI16" s="95">
        <f t="shared" si="4"/>
        <v>3.7015212754479584E-3</v>
      </c>
      <c r="AK16" s="25"/>
      <c r="AL16" s="25"/>
    </row>
    <row r="17" spans="1:38" s="2" customFormat="1" ht="23.25">
      <c r="A17" s="14" t="s">
        <v>42</v>
      </c>
      <c r="B17" s="6">
        <v>523</v>
      </c>
      <c r="C17" s="15">
        <v>1352</v>
      </c>
      <c r="D17" s="7">
        <v>100</v>
      </c>
      <c r="E17" s="6" t="s">
        <v>134</v>
      </c>
      <c r="F17" s="16" t="s">
        <v>98</v>
      </c>
      <c r="G17" s="16" t="s">
        <v>121</v>
      </c>
      <c r="H17" s="10">
        <v>2.1749999999999998</v>
      </c>
      <c r="I17" s="10">
        <v>4</v>
      </c>
      <c r="J17" s="35" t="s">
        <v>285</v>
      </c>
      <c r="K17" s="12">
        <v>42221</v>
      </c>
      <c r="L17" s="11" t="s">
        <v>203</v>
      </c>
      <c r="M17" s="95">
        <v>1.1499999999999999</v>
      </c>
      <c r="N17" s="95">
        <v>0.6</v>
      </c>
      <c r="O17" s="95">
        <v>0.2</v>
      </c>
      <c r="P17" s="95">
        <v>0.2</v>
      </c>
      <c r="Q17" s="95">
        <v>2.8233700000000002</v>
      </c>
      <c r="R17" s="95">
        <v>2.1</v>
      </c>
      <c r="S17" s="95">
        <v>0.05</v>
      </c>
      <c r="T17" s="95">
        <v>0</v>
      </c>
      <c r="U17" s="95">
        <v>0</v>
      </c>
      <c r="V17" s="95">
        <v>3.9629799999999999</v>
      </c>
      <c r="W17" s="95">
        <v>0</v>
      </c>
      <c r="X17" s="95">
        <v>0</v>
      </c>
      <c r="Y17" s="95">
        <f t="shared" si="0"/>
        <v>2.15</v>
      </c>
      <c r="Z17" s="95">
        <v>1.1936899999999999</v>
      </c>
      <c r="AA17" s="95">
        <v>16.78</v>
      </c>
      <c r="AB17" s="95">
        <v>0</v>
      </c>
      <c r="AC17" s="95">
        <f t="shared" si="1"/>
        <v>0.22042692939244668</v>
      </c>
      <c r="AD17" s="95">
        <v>145.55000000000001</v>
      </c>
      <c r="AE17" s="95">
        <f t="shared" si="2"/>
        <v>1.911986863711002</v>
      </c>
      <c r="AF17" s="95">
        <v>1.36</v>
      </c>
      <c r="AG17" s="95">
        <f t="shared" si="3"/>
        <v>1.7865353037766835E-2</v>
      </c>
      <c r="AH17" s="95">
        <v>0</v>
      </c>
      <c r="AI17" s="95">
        <f t="shared" si="4"/>
        <v>0</v>
      </c>
      <c r="AK17" s="25"/>
      <c r="AL17" s="25"/>
    </row>
    <row r="18" spans="1:38" s="2" customFormat="1" ht="23.25">
      <c r="A18" s="14" t="s">
        <v>42</v>
      </c>
      <c r="B18" s="6">
        <v>523</v>
      </c>
      <c r="C18" s="15">
        <v>1352</v>
      </c>
      <c r="D18" s="7">
        <v>100</v>
      </c>
      <c r="E18" s="6" t="s">
        <v>134</v>
      </c>
      <c r="F18" s="16" t="s">
        <v>121</v>
      </c>
      <c r="G18" s="16" t="s">
        <v>98</v>
      </c>
      <c r="H18" s="10">
        <v>2.1749999999999998</v>
      </c>
      <c r="I18" s="10">
        <v>4</v>
      </c>
      <c r="J18" s="11" t="s">
        <v>103</v>
      </c>
      <c r="K18" s="12">
        <v>42221</v>
      </c>
      <c r="L18" s="11" t="s">
        <v>203</v>
      </c>
      <c r="M18" s="95">
        <v>1.075</v>
      </c>
      <c r="N18" s="95">
        <v>0.45</v>
      </c>
      <c r="O18" s="95">
        <v>0.42499999999999999</v>
      </c>
      <c r="P18" s="95">
        <v>7.4999999999999997E-2</v>
      </c>
      <c r="Q18" s="95">
        <v>2.7114799999999999</v>
      </c>
      <c r="R18" s="95">
        <v>1.9750000000000001</v>
      </c>
      <c r="S18" s="95">
        <v>2.5000000000000001E-2</v>
      </c>
      <c r="T18" s="95">
        <v>2.5000000000000001E-2</v>
      </c>
      <c r="U18" s="95">
        <v>0</v>
      </c>
      <c r="V18" s="95">
        <v>4.1878799999999998</v>
      </c>
      <c r="W18" s="95">
        <v>0</v>
      </c>
      <c r="X18" s="95">
        <v>0</v>
      </c>
      <c r="Y18" s="95">
        <f t="shared" si="0"/>
        <v>2.0249999999999999</v>
      </c>
      <c r="Z18" s="95">
        <v>1.2395</v>
      </c>
      <c r="AA18" s="95">
        <v>0</v>
      </c>
      <c r="AB18" s="95">
        <v>0</v>
      </c>
      <c r="AC18" s="95">
        <f t="shared" si="1"/>
        <v>0</v>
      </c>
      <c r="AD18" s="95">
        <v>6.65</v>
      </c>
      <c r="AE18" s="95">
        <f t="shared" si="2"/>
        <v>8.7356321839080472E-2</v>
      </c>
      <c r="AF18" s="95">
        <v>0</v>
      </c>
      <c r="AG18" s="95">
        <f t="shared" si="3"/>
        <v>0</v>
      </c>
      <c r="AH18" s="95">
        <v>0</v>
      </c>
      <c r="AI18" s="95">
        <f t="shared" si="4"/>
        <v>0</v>
      </c>
      <c r="AK18" s="25"/>
      <c r="AL18" s="25"/>
    </row>
    <row r="19" spans="1:38" s="2" customFormat="1" ht="23.25">
      <c r="A19" s="14" t="s">
        <v>42</v>
      </c>
      <c r="B19" s="6">
        <v>523</v>
      </c>
      <c r="C19" s="15">
        <v>1391</v>
      </c>
      <c r="D19" s="7">
        <v>100</v>
      </c>
      <c r="E19" s="6" t="s">
        <v>135</v>
      </c>
      <c r="F19" s="16" t="s">
        <v>122</v>
      </c>
      <c r="G19" s="16" t="s">
        <v>98</v>
      </c>
      <c r="H19" s="10">
        <v>2.7130000000000001</v>
      </c>
      <c r="I19" s="10">
        <v>2</v>
      </c>
      <c r="J19" s="11" t="s">
        <v>12</v>
      </c>
      <c r="K19" s="12">
        <v>42222</v>
      </c>
      <c r="L19" s="11" t="s">
        <v>203</v>
      </c>
      <c r="M19" s="95">
        <v>1.925</v>
      </c>
      <c r="N19" s="95">
        <v>0.45</v>
      </c>
      <c r="O19" s="95">
        <v>0.125</v>
      </c>
      <c r="P19" s="95">
        <v>0.22500000000000001</v>
      </c>
      <c r="Q19" s="95">
        <v>2.6311900000000001</v>
      </c>
      <c r="R19" s="95">
        <v>2.7250000000000001</v>
      </c>
      <c r="S19" s="95">
        <v>0</v>
      </c>
      <c r="T19" s="95">
        <v>0</v>
      </c>
      <c r="U19" s="95">
        <v>0</v>
      </c>
      <c r="V19" s="95">
        <v>1.5872299999999999</v>
      </c>
      <c r="W19" s="95">
        <v>0</v>
      </c>
      <c r="X19" s="95">
        <v>0</v>
      </c>
      <c r="Y19" s="95">
        <f t="shared" si="0"/>
        <v>2.7250000000000001</v>
      </c>
      <c r="Z19" s="95">
        <v>1.1180000000000001</v>
      </c>
      <c r="AA19" s="95">
        <v>0</v>
      </c>
      <c r="AB19" s="95">
        <v>105.88</v>
      </c>
      <c r="AC19" s="95">
        <f t="shared" si="1"/>
        <v>0.55752724974988144</v>
      </c>
      <c r="AD19" s="95">
        <v>107.89</v>
      </c>
      <c r="AE19" s="95">
        <f t="shared" si="2"/>
        <v>1.136222421146859</v>
      </c>
      <c r="AF19" s="95">
        <v>0</v>
      </c>
      <c r="AG19" s="95">
        <f t="shared" si="3"/>
        <v>0</v>
      </c>
      <c r="AH19" s="95">
        <v>0</v>
      </c>
      <c r="AI19" s="95">
        <f t="shared" si="4"/>
        <v>0</v>
      </c>
      <c r="AK19" s="25"/>
      <c r="AL19" s="25"/>
    </row>
    <row r="20" spans="1:38" s="2" customFormat="1" ht="23.25">
      <c r="A20" s="14" t="s">
        <v>42</v>
      </c>
      <c r="B20" s="6">
        <v>523</v>
      </c>
      <c r="C20" s="15">
        <v>1393</v>
      </c>
      <c r="D20" s="7">
        <v>100</v>
      </c>
      <c r="E20" s="6" t="s">
        <v>136</v>
      </c>
      <c r="F20" s="16" t="s">
        <v>123</v>
      </c>
      <c r="G20" s="16" t="s">
        <v>98</v>
      </c>
      <c r="H20" s="10">
        <v>1.5129999999999999</v>
      </c>
      <c r="I20" s="10">
        <v>3</v>
      </c>
      <c r="J20" s="11" t="s">
        <v>12</v>
      </c>
      <c r="K20" s="12">
        <v>42222</v>
      </c>
      <c r="L20" s="11" t="s">
        <v>203</v>
      </c>
      <c r="M20" s="95">
        <v>0.7</v>
      </c>
      <c r="N20" s="95">
        <v>0.95</v>
      </c>
      <c r="O20" s="95">
        <v>0.67500000000000004</v>
      </c>
      <c r="P20" s="95">
        <v>0.625</v>
      </c>
      <c r="Q20" s="95">
        <v>3.6760199999999998</v>
      </c>
      <c r="R20" s="95">
        <v>2.2000000000000002</v>
      </c>
      <c r="S20" s="95">
        <v>0.55000000000000004</v>
      </c>
      <c r="T20" s="95">
        <v>0.2</v>
      </c>
      <c r="U20" s="95">
        <v>0</v>
      </c>
      <c r="V20" s="95">
        <v>7.2668699999999999</v>
      </c>
      <c r="W20" s="95">
        <v>0</v>
      </c>
      <c r="X20" s="95">
        <v>0</v>
      </c>
      <c r="Y20" s="95">
        <v>1.5129999999999999</v>
      </c>
      <c r="Z20" s="95">
        <v>1.16334</v>
      </c>
      <c r="AA20" s="95">
        <v>152.36000000000001</v>
      </c>
      <c r="AB20" s="95">
        <v>0</v>
      </c>
      <c r="AC20" s="95">
        <f t="shared" si="1"/>
        <v>2.8771598527051272</v>
      </c>
      <c r="AD20" s="95">
        <v>0</v>
      </c>
      <c r="AE20" s="95">
        <f t="shared" si="2"/>
        <v>0</v>
      </c>
      <c r="AF20" s="95">
        <v>0</v>
      </c>
      <c r="AG20" s="95">
        <f t="shared" si="3"/>
        <v>0</v>
      </c>
      <c r="AH20" s="95">
        <v>0</v>
      </c>
      <c r="AI20" s="95">
        <f t="shared" si="4"/>
        <v>0</v>
      </c>
      <c r="AK20" s="25"/>
      <c r="AL20" s="25"/>
    </row>
    <row r="21" spans="1:38" s="104" customFormat="1" ht="23.25">
      <c r="F21" s="140" t="s">
        <v>204</v>
      </c>
      <c r="G21" s="140"/>
      <c r="H21" s="112">
        <f>SUM(H4:H20)</f>
        <v>293.06200000000007</v>
      </c>
      <c r="I21" s="105"/>
      <c r="J21" s="105"/>
      <c r="K21" s="105"/>
      <c r="L21" s="105"/>
      <c r="M21" s="106">
        <f t="shared" ref="M21:P21" si="5">SUM(M4:M20)</f>
        <v>141.9</v>
      </c>
      <c r="N21" s="106">
        <f t="shared" si="5"/>
        <v>76.924999999999997</v>
      </c>
      <c r="O21" s="106">
        <f t="shared" si="5"/>
        <v>46.65</v>
      </c>
      <c r="P21" s="106">
        <f t="shared" si="5"/>
        <v>28.825000000000003</v>
      </c>
      <c r="Q21" s="106" t="s">
        <v>205</v>
      </c>
      <c r="R21" s="106">
        <f t="shared" ref="R21:U21" si="6">SUM(R4:R20)</f>
        <v>278.17500000000007</v>
      </c>
      <c r="S21" s="106">
        <f t="shared" si="6"/>
        <v>11.800000000000002</v>
      </c>
      <c r="T21" s="106">
        <f t="shared" si="6"/>
        <v>2.625</v>
      </c>
      <c r="U21" s="102">
        <f t="shared" si="6"/>
        <v>0.70000000000000007</v>
      </c>
      <c r="V21" s="102" t="s">
        <v>205</v>
      </c>
      <c r="W21" s="102">
        <f>SUM(W4:W20)</f>
        <v>0</v>
      </c>
      <c r="X21" s="102">
        <f t="shared" ref="X21:Y21" si="7">SUM(X4:X20)</f>
        <v>0</v>
      </c>
      <c r="Y21" s="102">
        <f t="shared" si="7"/>
        <v>292.863</v>
      </c>
      <c r="Z21" s="102" t="s">
        <v>205</v>
      </c>
      <c r="AA21" s="106">
        <f>SUM(AA4:AA20)</f>
        <v>1684.0100000000002</v>
      </c>
      <c r="AB21" s="106">
        <f>SUM(AB4:AB20)</f>
        <v>351.19999999999993</v>
      </c>
      <c r="AC21" s="106" t="s">
        <v>205</v>
      </c>
      <c r="AD21" s="106">
        <f>SUM(AD4:AD20)</f>
        <v>2306.375</v>
      </c>
      <c r="AE21" s="106" t="s">
        <v>205</v>
      </c>
      <c r="AF21" s="106">
        <f>SUM(AF4:AF20)</f>
        <v>393.56</v>
      </c>
      <c r="AG21" s="106" t="s">
        <v>205</v>
      </c>
      <c r="AH21" s="106">
        <f>SUM(AH4:AH20)</f>
        <v>37.83</v>
      </c>
      <c r="AI21" s="103" t="s">
        <v>205</v>
      </c>
      <c r="AK21" s="113"/>
      <c r="AL21" s="113"/>
    </row>
    <row r="22" spans="1:38" s="104" customFormat="1" ht="23.25">
      <c r="F22" s="140" t="s">
        <v>206</v>
      </c>
      <c r="G22" s="140"/>
      <c r="H22" s="105"/>
      <c r="I22" s="105"/>
      <c r="J22" s="105"/>
      <c r="K22" s="105"/>
      <c r="L22" s="105"/>
      <c r="M22" s="106" t="s">
        <v>205</v>
      </c>
      <c r="N22" s="106" t="s">
        <v>205</v>
      </c>
      <c r="O22" s="106" t="s">
        <v>205</v>
      </c>
      <c r="P22" s="106" t="s">
        <v>205</v>
      </c>
      <c r="Q22" s="106">
        <f>SUMPRODUCT(Q4:Q20,H4:H20)/H21</f>
        <v>2.9776256088813962</v>
      </c>
      <c r="R22" s="106" t="s">
        <v>205</v>
      </c>
      <c r="S22" s="106" t="s">
        <v>205</v>
      </c>
      <c r="T22" s="106" t="s">
        <v>205</v>
      </c>
      <c r="U22" s="102" t="s">
        <v>205</v>
      </c>
      <c r="V22" s="102">
        <f>SUMPRODUCT(V4:V20,H4:H20)/H21</f>
        <v>3.8573627483945372</v>
      </c>
      <c r="W22" s="103" t="s">
        <v>205</v>
      </c>
      <c r="X22" s="103" t="s">
        <v>205</v>
      </c>
      <c r="Y22" s="103" t="s">
        <v>205</v>
      </c>
      <c r="Z22" s="102">
        <f>SUMPRODUCT(Z4:Z20,H4:H20)/H21</f>
        <v>1.2910345913833932</v>
      </c>
      <c r="AA22" s="106" t="s">
        <v>205</v>
      </c>
      <c r="AB22" s="106" t="s">
        <v>205</v>
      </c>
      <c r="AC22" s="106">
        <f>SUMPRODUCT(AC4:AC20,H4:H20)/H21</f>
        <v>0.1812985453102561</v>
      </c>
      <c r="AD22" s="106" t="s">
        <v>205</v>
      </c>
      <c r="AE22" s="106">
        <f>SUMPRODUCT(AE4:AE20,H4:H20)/H21</f>
        <v>0.22485490637281044</v>
      </c>
      <c r="AF22" s="106" t="s">
        <v>205</v>
      </c>
      <c r="AG22" s="106">
        <f>SUMPRODUCT(AG4:AG20,H4:H20)/H21</f>
        <v>3.8369257797228662E-2</v>
      </c>
      <c r="AH22" s="106" t="s">
        <v>205</v>
      </c>
      <c r="AI22" s="106">
        <f>SUMPRODUCT(AI4:AI20,H4:H20)/H21</f>
        <v>3.6881518001554022E-3</v>
      </c>
      <c r="AK22" s="114"/>
      <c r="AL22" s="114"/>
    </row>
    <row r="23" spans="1:38">
      <c r="U23" s="121"/>
      <c r="V23" s="121"/>
      <c r="W23" s="121"/>
      <c r="X23" s="121"/>
      <c r="Y23" s="121"/>
      <c r="Z23" s="121"/>
    </row>
    <row r="27" spans="1:38" ht="23.25">
      <c r="A27" s="84" t="s">
        <v>288</v>
      </c>
      <c r="B27" s="84"/>
      <c r="C27" s="84"/>
      <c r="D27" s="84"/>
      <c r="E27" s="56"/>
    </row>
    <row r="28" spans="1:38" ht="74.25" customHeight="1">
      <c r="A28" s="127" t="s">
        <v>202</v>
      </c>
      <c r="B28" s="127" t="s">
        <v>0</v>
      </c>
      <c r="C28" s="141" t="s">
        <v>1</v>
      </c>
      <c r="D28" s="142" t="s">
        <v>2</v>
      </c>
      <c r="E28" s="127" t="s">
        <v>3</v>
      </c>
      <c r="F28" s="127" t="s">
        <v>304</v>
      </c>
      <c r="G28" s="127" t="s">
        <v>305</v>
      </c>
      <c r="H28" s="134" t="s">
        <v>306</v>
      </c>
      <c r="I28" s="127" t="s">
        <v>4</v>
      </c>
      <c r="J28" s="127" t="s">
        <v>5</v>
      </c>
      <c r="K28" s="135" t="s">
        <v>6</v>
      </c>
      <c r="L28" s="127" t="s">
        <v>7</v>
      </c>
      <c r="M28" s="136" t="s">
        <v>317</v>
      </c>
      <c r="N28" s="136"/>
      <c r="O28" s="136"/>
      <c r="P28" s="136"/>
      <c r="Q28" s="137" t="s">
        <v>307</v>
      </c>
      <c r="R28" s="129" t="s">
        <v>310</v>
      </c>
      <c r="S28" s="130"/>
      <c r="T28" s="131"/>
      <c r="U28" s="137" t="s">
        <v>311</v>
      </c>
      <c r="V28" s="122" t="s">
        <v>235</v>
      </c>
      <c r="W28" s="122" t="s">
        <v>318</v>
      </c>
      <c r="X28" s="122" t="s">
        <v>319</v>
      </c>
      <c r="Y28" s="96" t="s">
        <v>236</v>
      </c>
      <c r="Z28" s="122" t="s">
        <v>237</v>
      </c>
      <c r="AA28" s="122" t="s">
        <v>320</v>
      </c>
      <c r="AB28" s="122" t="s">
        <v>302</v>
      </c>
      <c r="AC28" s="80" t="s">
        <v>246</v>
      </c>
    </row>
    <row r="29" spans="1:38" ht="22.5" customHeight="1">
      <c r="A29" s="127"/>
      <c r="B29" s="127"/>
      <c r="C29" s="141"/>
      <c r="D29" s="142"/>
      <c r="E29" s="127"/>
      <c r="F29" s="127"/>
      <c r="G29" s="127"/>
      <c r="H29" s="134"/>
      <c r="I29" s="127"/>
      <c r="J29" s="127"/>
      <c r="K29" s="135"/>
      <c r="L29" s="127"/>
      <c r="M29" s="70" t="s">
        <v>289</v>
      </c>
      <c r="N29" s="71" t="s">
        <v>290</v>
      </c>
      <c r="O29" s="71" t="s">
        <v>291</v>
      </c>
      <c r="P29" s="70" t="s">
        <v>292</v>
      </c>
      <c r="Q29" s="137"/>
      <c r="R29" s="70" t="s">
        <v>297</v>
      </c>
      <c r="S29" s="71" t="s">
        <v>298</v>
      </c>
      <c r="T29" s="70" t="s">
        <v>299</v>
      </c>
      <c r="U29" s="137"/>
      <c r="V29" s="123"/>
      <c r="W29" s="123"/>
      <c r="X29" s="123"/>
      <c r="Y29" s="97"/>
      <c r="Z29" s="123"/>
      <c r="AA29" s="123"/>
      <c r="AB29" s="123"/>
      <c r="AC29" s="98" t="s">
        <v>321</v>
      </c>
    </row>
    <row r="30" spans="1:38" ht="23.25">
      <c r="A30" s="14" t="s">
        <v>42</v>
      </c>
      <c r="B30" s="59">
        <v>523</v>
      </c>
      <c r="C30" s="59">
        <v>1</v>
      </c>
      <c r="D30" s="59">
        <v>1104</v>
      </c>
      <c r="E30" s="59" t="s">
        <v>247</v>
      </c>
      <c r="F30" s="57">
        <v>701617</v>
      </c>
      <c r="G30" s="57">
        <v>707167</v>
      </c>
      <c r="H30" s="59">
        <v>5.5</v>
      </c>
      <c r="I30" s="60">
        <v>4</v>
      </c>
      <c r="J30" s="59" t="s">
        <v>285</v>
      </c>
      <c r="K30" s="58">
        <v>42223</v>
      </c>
      <c r="L30" s="60" t="s">
        <v>238</v>
      </c>
      <c r="M30" s="26">
        <v>1.375</v>
      </c>
      <c r="N30" s="26">
        <v>1.7250000000000001</v>
      </c>
      <c r="O30" s="26">
        <v>1.35</v>
      </c>
      <c r="P30" s="26">
        <v>0.625</v>
      </c>
      <c r="Q30" s="26">
        <v>3.63916</v>
      </c>
      <c r="R30" s="23">
        <v>0</v>
      </c>
      <c r="S30" s="23">
        <v>0</v>
      </c>
      <c r="T30" s="92">
        <v>5.0750000000000002</v>
      </c>
      <c r="U30" s="23">
        <v>1.00221</v>
      </c>
      <c r="V30" s="85">
        <v>0</v>
      </c>
      <c r="W30" s="85">
        <v>0</v>
      </c>
      <c r="X30" s="85">
        <v>0</v>
      </c>
      <c r="Y30" s="85">
        <v>0</v>
      </c>
      <c r="Z30" s="85">
        <v>0</v>
      </c>
      <c r="AA30" s="92">
        <v>0</v>
      </c>
      <c r="AB30" s="26">
        <v>0</v>
      </c>
      <c r="AC30" s="86">
        <v>0</v>
      </c>
    </row>
    <row r="31" spans="1:38" ht="23.25">
      <c r="A31" s="14" t="s">
        <v>42</v>
      </c>
      <c r="B31" s="59">
        <v>523</v>
      </c>
      <c r="C31" s="59">
        <v>1</v>
      </c>
      <c r="D31" s="59">
        <v>1104</v>
      </c>
      <c r="E31" s="59" t="s">
        <v>247</v>
      </c>
      <c r="F31" s="61" t="s">
        <v>248</v>
      </c>
      <c r="G31" s="62" t="s">
        <v>249</v>
      </c>
      <c r="H31" s="63">
        <v>19.161999999999999</v>
      </c>
      <c r="I31" s="60">
        <v>4</v>
      </c>
      <c r="J31" s="87" t="s">
        <v>285</v>
      </c>
      <c r="K31" s="58">
        <v>42223</v>
      </c>
      <c r="L31" s="60" t="s">
        <v>238</v>
      </c>
      <c r="M31" s="26">
        <v>7.8</v>
      </c>
      <c r="N31" s="26">
        <v>6.9749999999999996</v>
      </c>
      <c r="O31" s="26">
        <v>3.5249999999999999</v>
      </c>
      <c r="P31" s="26">
        <v>1</v>
      </c>
      <c r="Q31" s="26">
        <v>3.02013</v>
      </c>
      <c r="R31" s="23">
        <v>0</v>
      </c>
      <c r="S31" s="23">
        <v>0</v>
      </c>
      <c r="T31" s="92">
        <v>19.299999999999997</v>
      </c>
      <c r="U31" s="23">
        <v>1.0222100000000001</v>
      </c>
      <c r="V31" s="85">
        <v>439</v>
      </c>
      <c r="W31" s="85">
        <v>60</v>
      </c>
      <c r="X31" s="85">
        <v>84</v>
      </c>
      <c r="Y31" s="85">
        <v>6</v>
      </c>
      <c r="Z31" s="85">
        <v>0</v>
      </c>
      <c r="AA31" s="92">
        <v>1018.43</v>
      </c>
      <c r="AB31" s="26">
        <v>1.5185262498695333</v>
      </c>
      <c r="AC31" s="86">
        <v>335</v>
      </c>
    </row>
    <row r="32" spans="1:38" ht="23.25">
      <c r="A32" s="14" t="s">
        <v>42</v>
      </c>
      <c r="B32" s="59">
        <v>523</v>
      </c>
      <c r="C32" s="59">
        <v>1</v>
      </c>
      <c r="D32" s="59">
        <v>1104</v>
      </c>
      <c r="E32" s="87" t="s">
        <v>247</v>
      </c>
      <c r="F32" s="72">
        <v>707167</v>
      </c>
      <c r="G32" s="72">
        <v>701617</v>
      </c>
      <c r="H32" s="79">
        <v>5.5</v>
      </c>
      <c r="I32" s="60">
        <v>4</v>
      </c>
      <c r="J32" s="59" t="s">
        <v>103</v>
      </c>
      <c r="K32" s="58">
        <v>42222</v>
      </c>
      <c r="L32" s="60" t="s">
        <v>238</v>
      </c>
      <c r="M32" s="26">
        <v>0.92500000000000004</v>
      </c>
      <c r="N32" s="26">
        <v>2.125</v>
      </c>
      <c r="O32" s="26">
        <v>1.5249999999999999</v>
      </c>
      <c r="P32" s="26">
        <v>0.57499999999999996</v>
      </c>
      <c r="Q32" s="26">
        <v>3.63883</v>
      </c>
      <c r="R32" s="23">
        <v>0</v>
      </c>
      <c r="S32" s="23">
        <v>0</v>
      </c>
      <c r="T32" s="92">
        <v>5.1499999999999995</v>
      </c>
      <c r="U32" s="23">
        <v>1.0320199999999999</v>
      </c>
      <c r="V32" s="85">
        <v>0</v>
      </c>
      <c r="W32" s="85">
        <v>0</v>
      </c>
      <c r="X32" s="85">
        <v>0</v>
      </c>
      <c r="Y32" s="85">
        <v>0</v>
      </c>
      <c r="Z32" s="85">
        <v>0</v>
      </c>
      <c r="AA32" s="92">
        <v>0</v>
      </c>
      <c r="AB32" s="26">
        <v>0</v>
      </c>
      <c r="AC32" s="86">
        <v>0</v>
      </c>
    </row>
    <row r="33" spans="1:29" ht="23.25">
      <c r="A33" s="14" t="s">
        <v>42</v>
      </c>
      <c r="B33" s="59">
        <v>523</v>
      </c>
      <c r="C33" s="59">
        <v>1</v>
      </c>
      <c r="D33" s="59">
        <v>1104</v>
      </c>
      <c r="E33" s="59" t="s">
        <v>247</v>
      </c>
      <c r="F33" s="57" t="s">
        <v>249</v>
      </c>
      <c r="G33" s="57" t="s">
        <v>248</v>
      </c>
      <c r="H33" s="59">
        <v>19.161999999999999</v>
      </c>
      <c r="I33" s="60">
        <v>4</v>
      </c>
      <c r="J33" s="59" t="s">
        <v>103</v>
      </c>
      <c r="K33" s="58">
        <v>42222</v>
      </c>
      <c r="L33" s="60" t="s">
        <v>238</v>
      </c>
      <c r="M33" s="26">
        <v>6.55</v>
      </c>
      <c r="N33" s="26">
        <v>8.1</v>
      </c>
      <c r="O33" s="26">
        <v>3.5249999999999999</v>
      </c>
      <c r="P33" s="26">
        <v>1.1499999999999999</v>
      </c>
      <c r="Q33" s="26">
        <v>3.1046800000000001</v>
      </c>
      <c r="R33" s="23">
        <v>0</v>
      </c>
      <c r="S33" s="23">
        <v>0</v>
      </c>
      <c r="T33" s="92">
        <v>19.324999999999996</v>
      </c>
      <c r="U33" s="23">
        <v>1.1035999999999999</v>
      </c>
      <c r="V33" s="85">
        <v>0</v>
      </c>
      <c r="W33" s="85">
        <v>0</v>
      </c>
      <c r="X33" s="85">
        <v>0</v>
      </c>
      <c r="Y33" s="85">
        <v>0</v>
      </c>
      <c r="Z33" s="85">
        <v>0</v>
      </c>
      <c r="AA33" s="92">
        <v>0</v>
      </c>
      <c r="AB33" s="26">
        <v>0</v>
      </c>
      <c r="AC33" s="86">
        <v>0</v>
      </c>
    </row>
    <row r="34" spans="1:29" ht="23.25">
      <c r="A34" s="14" t="s">
        <v>42</v>
      </c>
      <c r="B34" s="59">
        <v>523</v>
      </c>
      <c r="C34" s="59">
        <v>11</v>
      </c>
      <c r="D34" s="59">
        <v>702</v>
      </c>
      <c r="E34" s="59" t="s">
        <v>201</v>
      </c>
      <c r="F34" s="57" t="s">
        <v>104</v>
      </c>
      <c r="G34" s="57" t="s">
        <v>105</v>
      </c>
      <c r="H34" s="59">
        <v>37.692999999999998</v>
      </c>
      <c r="I34" s="60">
        <v>4</v>
      </c>
      <c r="J34" s="87" t="s">
        <v>285</v>
      </c>
      <c r="K34" s="58">
        <v>42222</v>
      </c>
      <c r="L34" s="60" t="s">
        <v>238</v>
      </c>
      <c r="M34" s="26">
        <v>1.1000000000000001</v>
      </c>
      <c r="N34" s="26">
        <v>16.324999999999999</v>
      </c>
      <c r="O34" s="26">
        <v>16.875</v>
      </c>
      <c r="P34" s="26">
        <v>3.5750000000000002</v>
      </c>
      <c r="Q34" s="26">
        <v>3.7714099999999999</v>
      </c>
      <c r="R34" s="23">
        <v>0</v>
      </c>
      <c r="S34" s="23">
        <v>0</v>
      </c>
      <c r="T34" s="92">
        <v>37.875</v>
      </c>
      <c r="U34" s="23">
        <v>1.4053500000000001</v>
      </c>
      <c r="V34" s="85">
        <v>7</v>
      </c>
      <c r="W34" s="85">
        <v>5</v>
      </c>
      <c r="X34" s="85">
        <v>13</v>
      </c>
      <c r="Y34" s="85">
        <v>2</v>
      </c>
      <c r="Z34" s="85">
        <v>0</v>
      </c>
      <c r="AA34" s="92">
        <v>58.63</v>
      </c>
      <c r="AB34" s="26">
        <v>4.4441749320639302E-2</v>
      </c>
      <c r="AC34" s="86">
        <v>649</v>
      </c>
    </row>
    <row r="35" spans="1:29" ht="23.25">
      <c r="A35" s="14" t="s">
        <v>42</v>
      </c>
      <c r="B35" s="59">
        <v>523</v>
      </c>
      <c r="C35" s="59">
        <v>11</v>
      </c>
      <c r="D35" s="59">
        <v>702</v>
      </c>
      <c r="E35" s="59" t="s">
        <v>201</v>
      </c>
      <c r="F35" s="57" t="s">
        <v>105</v>
      </c>
      <c r="G35" s="57" t="s">
        <v>104</v>
      </c>
      <c r="H35" s="59">
        <v>37.692999999999998</v>
      </c>
      <c r="I35" s="60">
        <v>4</v>
      </c>
      <c r="J35" s="59" t="s">
        <v>103</v>
      </c>
      <c r="K35" s="58">
        <v>42222</v>
      </c>
      <c r="L35" s="60" t="s">
        <v>238</v>
      </c>
      <c r="M35" s="26">
        <v>2.0750000000000002</v>
      </c>
      <c r="N35" s="26">
        <v>19.600000000000001</v>
      </c>
      <c r="O35" s="26">
        <v>14.55</v>
      </c>
      <c r="P35" s="26">
        <v>1.6</v>
      </c>
      <c r="Q35" s="26">
        <v>3.5080100000000001</v>
      </c>
      <c r="R35" s="23">
        <v>0</v>
      </c>
      <c r="S35" s="23">
        <v>0</v>
      </c>
      <c r="T35" s="92">
        <v>37.825000000000003</v>
      </c>
      <c r="U35" s="23">
        <v>1.0800799999999999</v>
      </c>
      <c r="V35" s="85">
        <v>39</v>
      </c>
      <c r="W35" s="85">
        <v>54</v>
      </c>
      <c r="X35" s="85">
        <v>16</v>
      </c>
      <c r="Y35" s="85">
        <v>0.46</v>
      </c>
      <c r="Z35" s="85">
        <v>0</v>
      </c>
      <c r="AA35" s="92">
        <v>1559.11</v>
      </c>
      <c r="AB35" s="26">
        <v>1.181810946329557</v>
      </c>
      <c r="AC35" s="86">
        <v>0</v>
      </c>
    </row>
    <row r="36" spans="1:29" s="104" customFormat="1" ht="23.25">
      <c r="A36" s="107"/>
      <c r="B36" s="107"/>
      <c r="C36" s="107"/>
      <c r="D36" s="107"/>
      <c r="E36" s="107"/>
      <c r="F36" s="138" t="s">
        <v>204</v>
      </c>
      <c r="G36" s="139"/>
      <c r="H36" s="108">
        <f>SUM(H30:H35)</f>
        <v>124.71</v>
      </c>
      <c r="I36" s="109"/>
      <c r="J36" s="109"/>
      <c r="K36" s="109"/>
      <c r="L36" s="109"/>
      <c r="M36" s="110">
        <f>SUM(M30:M35)</f>
        <v>19.825000000000003</v>
      </c>
      <c r="N36" s="110">
        <f t="shared" ref="N36:P36" si="8">SUM(N30:N35)</f>
        <v>54.85</v>
      </c>
      <c r="O36" s="110">
        <f t="shared" si="8"/>
        <v>41.35</v>
      </c>
      <c r="P36" s="110">
        <f t="shared" si="8"/>
        <v>8.5250000000000004</v>
      </c>
      <c r="Q36" s="110" t="s">
        <v>205</v>
      </c>
      <c r="R36" s="106">
        <v>0</v>
      </c>
      <c r="S36" s="103">
        <v>0</v>
      </c>
      <c r="T36" s="103">
        <f>SUM(M36:P36)</f>
        <v>124.55000000000001</v>
      </c>
      <c r="U36" s="110" t="s">
        <v>205</v>
      </c>
      <c r="V36" s="111">
        <f>SUM(V30:V35)</f>
        <v>485</v>
      </c>
      <c r="W36" s="111">
        <f t="shared" ref="W36" si="9">SUM(W30:W35)</f>
        <v>119</v>
      </c>
      <c r="X36" s="111">
        <f t="shared" ref="X36" si="10">SUM(X30:X35)</f>
        <v>113</v>
      </c>
      <c r="Y36" s="111">
        <f>SUM(Y30:Y35)</f>
        <v>8.4600000000000009</v>
      </c>
      <c r="Z36" s="111">
        <f t="shared" ref="Z36:AA36" si="11">SUM(Z30:Z35)</f>
        <v>0</v>
      </c>
      <c r="AA36" s="110">
        <f t="shared" si="11"/>
        <v>2636.17</v>
      </c>
      <c r="AB36" s="110" t="s">
        <v>205</v>
      </c>
      <c r="AC36" s="111">
        <v>984</v>
      </c>
    </row>
    <row r="37" spans="1:29" s="104" customFormat="1" ht="23.25">
      <c r="A37" s="107"/>
      <c r="B37" s="107"/>
      <c r="C37" s="107"/>
      <c r="D37" s="107"/>
      <c r="E37" s="107"/>
      <c r="F37" s="138" t="s">
        <v>206</v>
      </c>
      <c r="G37" s="139"/>
      <c r="H37" s="109"/>
      <c r="I37" s="109"/>
      <c r="J37" s="109"/>
      <c r="K37" s="109"/>
      <c r="L37" s="109"/>
      <c r="M37" s="110" t="s">
        <v>205</v>
      </c>
      <c r="N37" s="110" t="s">
        <v>205</v>
      </c>
      <c r="O37" s="110" t="s">
        <v>205</v>
      </c>
      <c r="P37" s="110" t="s">
        <v>205</v>
      </c>
      <c r="Q37" s="110">
        <v>3.4940054965336698</v>
      </c>
      <c r="R37" s="110" t="s">
        <v>205</v>
      </c>
      <c r="S37" s="110" t="s">
        <v>205</v>
      </c>
      <c r="T37" s="110" t="s">
        <v>205</v>
      </c>
      <c r="U37" s="110">
        <v>1.1405211957193786</v>
      </c>
      <c r="V37" s="108" t="s">
        <v>205</v>
      </c>
      <c r="W37" s="108" t="s">
        <v>205</v>
      </c>
      <c r="X37" s="108" t="s">
        <v>205</v>
      </c>
      <c r="Y37" s="108" t="s">
        <v>205</v>
      </c>
      <c r="Z37" s="108" t="s">
        <v>205</v>
      </c>
      <c r="AA37" s="110" t="s">
        <v>205</v>
      </c>
      <c r="AB37" s="110">
        <v>0.49540986132801113</v>
      </c>
      <c r="AC37" s="108" t="s">
        <v>205</v>
      </c>
    </row>
  </sheetData>
  <mergeCells count="53">
    <mergeCell ref="Z28:Z29"/>
    <mergeCell ref="AA28:AA29"/>
    <mergeCell ref="AB28:AB29"/>
    <mergeCell ref="X28:X29"/>
    <mergeCell ref="V28:V29"/>
    <mergeCell ref="W28:W29"/>
    <mergeCell ref="Q2:Q3"/>
    <mergeCell ref="R2:U2"/>
    <mergeCell ref="V2:V3"/>
    <mergeCell ref="A28:A29"/>
    <mergeCell ref="B28:B29"/>
    <mergeCell ref="C28:C29"/>
    <mergeCell ref="D28:D29"/>
    <mergeCell ref="E28:E29"/>
    <mergeCell ref="F22:G22"/>
    <mergeCell ref="F2:F3"/>
    <mergeCell ref="A2:A3"/>
    <mergeCell ref="B2:B3"/>
    <mergeCell ref="C2:C3"/>
    <mergeCell ref="D2:D3"/>
    <mergeCell ref="E2:E3"/>
    <mergeCell ref="AC2:AC3"/>
    <mergeCell ref="AD2:AD3"/>
    <mergeCell ref="F36:G36"/>
    <mergeCell ref="F37:G37"/>
    <mergeCell ref="G28:G29"/>
    <mergeCell ref="H28:H29"/>
    <mergeCell ref="U28:U29"/>
    <mergeCell ref="M28:P28"/>
    <mergeCell ref="Q28:Q29"/>
    <mergeCell ref="F28:F29"/>
    <mergeCell ref="I28:I29"/>
    <mergeCell ref="J28:J29"/>
    <mergeCell ref="K28:K29"/>
    <mergeCell ref="L28:L29"/>
    <mergeCell ref="R28:T28"/>
    <mergeCell ref="M2:P2"/>
    <mergeCell ref="AG2:AG3"/>
    <mergeCell ref="AH2:AH3"/>
    <mergeCell ref="AI2:AI3"/>
    <mergeCell ref="L2:L3"/>
    <mergeCell ref="F21:G21"/>
    <mergeCell ref="AF2:AF3"/>
    <mergeCell ref="AE2:AE3"/>
    <mergeCell ref="G2:G3"/>
    <mergeCell ref="H2:H3"/>
    <mergeCell ref="I2:I3"/>
    <mergeCell ref="J2:J3"/>
    <mergeCell ref="K2:K3"/>
    <mergeCell ref="W2:Y2"/>
    <mergeCell ref="Z2:Z3"/>
    <mergeCell ref="AA2:AA3"/>
    <mergeCell ref="AB2:AB3"/>
  </mergeCells>
  <printOptions horizontalCentered="1"/>
  <pageMargins left="0.25" right="0.25" top="0.75" bottom="0.75" header="0.3" footer="0.3"/>
  <pageSetup paperSize="8" scale="4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0"/>
  <sheetViews>
    <sheetView view="pageBreakPreview" zoomScale="50" zoomScaleNormal="90" zoomScaleSheetLayoutView="50" zoomScalePageLayoutView="70" workbookViewId="0">
      <selection activeCell="R85" sqref="R85"/>
    </sheetView>
  </sheetViews>
  <sheetFormatPr defaultRowHeight="15"/>
  <cols>
    <col min="1" max="1" width="28.42578125" customWidth="1"/>
    <col min="5" max="5" width="25.28515625" bestFit="1" customWidth="1"/>
    <col min="8" max="8" width="10.140625" customWidth="1"/>
    <col min="9" max="9" width="10.7109375" customWidth="1"/>
    <col min="10" max="10" width="9.140625" customWidth="1"/>
    <col min="11" max="11" width="10.7109375" customWidth="1"/>
    <col min="12" max="13" width="9.140625" customWidth="1"/>
    <col min="14" max="14" width="15.5703125" bestFit="1" customWidth="1"/>
    <col min="15" max="15" width="13.5703125" bestFit="1" customWidth="1"/>
    <col min="16" max="16" width="9.140625" customWidth="1"/>
    <col min="17" max="17" width="14.140625" customWidth="1"/>
    <col min="18" max="18" width="10.85546875" customWidth="1"/>
    <col min="19" max="19" width="16.5703125" customWidth="1"/>
    <col min="20" max="20" width="13" customWidth="1"/>
    <col min="21" max="21" width="11.7109375" customWidth="1"/>
    <col min="22" max="22" width="12.42578125" customWidth="1"/>
    <col min="23" max="23" width="13.42578125" customWidth="1"/>
    <col min="24" max="24" width="25" customWidth="1"/>
    <col min="25" max="25" width="10.7109375" customWidth="1"/>
    <col min="26" max="26" width="11.140625" customWidth="1"/>
    <col min="27" max="27" width="12.28515625" customWidth="1"/>
    <col min="28" max="28" width="10.42578125" customWidth="1"/>
    <col min="29" max="29" width="21.140625" customWidth="1"/>
    <col min="30" max="30" width="12" customWidth="1"/>
    <col min="31" max="31" width="9.140625" customWidth="1"/>
    <col min="32" max="32" width="14.28515625" customWidth="1"/>
    <col min="33" max="33" width="11" customWidth="1"/>
    <col min="34" max="34" width="13.85546875" style="56" customWidth="1"/>
    <col min="35" max="35" width="9" customWidth="1"/>
  </cols>
  <sheetData>
    <row r="1" spans="1:37" ht="23.25">
      <c r="A1" s="84" t="s">
        <v>281</v>
      </c>
      <c r="B1" s="84"/>
      <c r="C1" s="84"/>
      <c r="D1" s="84"/>
      <c r="E1" s="56"/>
      <c r="F1" s="56"/>
    </row>
    <row r="2" spans="1:37" s="1" customFormat="1" ht="28.5" customHeight="1">
      <c r="A2" s="127" t="s">
        <v>202</v>
      </c>
      <c r="B2" s="127" t="s">
        <v>0</v>
      </c>
      <c r="C2" s="141" t="s">
        <v>1</v>
      </c>
      <c r="D2" s="142" t="s">
        <v>2</v>
      </c>
      <c r="E2" s="127" t="s">
        <v>3</v>
      </c>
      <c r="F2" s="127" t="s">
        <v>304</v>
      </c>
      <c r="G2" s="127" t="s">
        <v>305</v>
      </c>
      <c r="H2" s="134" t="s">
        <v>306</v>
      </c>
      <c r="I2" s="127" t="s">
        <v>4</v>
      </c>
      <c r="J2" s="127" t="s">
        <v>5</v>
      </c>
      <c r="K2" s="135" t="s">
        <v>6</v>
      </c>
      <c r="L2" s="127" t="s">
        <v>7</v>
      </c>
      <c r="M2" s="136" t="s">
        <v>317</v>
      </c>
      <c r="N2" s="136"/>
      <c r="O2" s="136"/>
      <c r="P2" s="136"/>
      <c r="Q2" s="137" t="s">
        <v>307</v>
      </c>
      <c r="R2" s="136" t="s">
        <v>308</v>
      </c>
      <c r="S2" s="136"/>
      <c r="T2" s="136"/>
      <c r="U2" s="136"/>
      <c r="V2" s="137" t="s">
        <v>309</v>
      </c>
      <c r="W2" s="129" t="s">
        <v>310</v>
      </c>
      <c r="X2" s="130"/>
      <c r="Y2" s="131"/>
      <c r="Z2" s="137" t="s">
        <v>311</v>
      </c>
      <c r="AA2" s="126" t="s">
        <v>312</v>
      </c>
      <c r="AB2" s="126" t="s">
        <v>313</v>
      </c>
      <c r="AC2" s="124" t="s">
        <v>300</v>
      </c>
      <c r="AD2" s="122" t="s">
        <v>314</v>
      </c>
      <c r="AE2" s="132" t="s">
        <v>301</v>
      </c>
      <c r="AF2" s="122" t="s">
        <v>315</v>
      </c>
      <c r="AG2" s="124" t="s">
        <v>302</v>
      </c>
      <c r="AH2" s="122" t="s">
        <v>316</v>
      </c>
      <c r="AI2" s="122" t="s">
        <v>303</v>
      </c>
    </row>
    <row r="3" spans="1:37" s="1" customFormat="1" ht="52.5" customHeight="1">
      <c r="A3" s="127"/>
      <c r="B3" s="127"/>
      <c r="C3" s="141"/>
      <c r="D3" s="142"/>
      <c r="E3" s="127"/>
      <c r="F3" s="127"/>
      <c r="G3" s="127"/>
      <c r="H3" s="134"/>
      <c r="I3" s="127"/>
      <c r="J3" s="127"/>
      <c r="K3" s="135"/>
      <c r="L3" s="127"/>
      <c r="M3" s="70" t="s">
        <v>289</v>
      </c>
      <c r="N3" s="71" t="s">
        <v>290</v>
      </c>
      <c r="O3" s="71" t="s">
        <v>291</v>
      </c>
      <c r="P3" s="70" t="s">
        <v>292</v>
      </c>
      <c r="Q3" s="137"/>
      <c r="R3" s="70" t="s">
        <v>293</v>
      </c>
      <c r="S3" s="71" t="s">
        <v>294</v>
      </c>
      <c r="T3" s="71" t="s">
        <v>295</v>
      </c>
      <c r="U3" s="70" t="s">
        <v>296</v>
      </c>
      <c r="V3" s="137"/>
      <c r="W3" s="70" t="s">
        <v>297</v>
      </c>
      <c r="X3" s="71" t="s">
        <v>298</v>
      </c>
      <c r="Y3" s="70" t="s">
        <v>299</v>
      </c>
      <c r="Z3" s="137"/>
      <c r="AA3" s="126"/>
      <c r="AB3" s="126"/>
      <c r="AC3" s="125"/>
      <c r="AD3" s="123"/>
      <c r="AE3" s="133"/>
      <c r="AF3" s="123"/>
      <c r="AG3" s="125"/>
      <c r="AH3" s="123"/>
      <c r="AI3" s="123"/>
    </row>
    <row r="4" spans="1:37" s="2" customFormat="1" ht="23.25">
      <c r="A4" s="14" t="s">
        <v>49</v>
      </c>
      <c r="B4" s="6">
        <v>524</v>
      </c>
      <c r="C4" s="15">
        <v>106</v>
      </c>
      <c r="D4" s="7">
        <v>201</v>
      </c>
      <c r="E4" s="6" t="s">
        <v>51</v>
      </c>
      <c r="F4" s="16" t="s">
        <v>139</v>
      </c>
      <c r="G4" s="16" t="s">
        <v>106</v>
      </c>
      <c r="H4" s="33">
        <v>23.492999999999999</v>
      </c>
      <c r="I4" s="10">
        <v>2</v>
      </c>
      <c r="J4" s="11" t="s">
        <v>12</v>
      </c>
      <c r="K4" s="12">
        <v>42228</v>
      </c>
      <c r="L4" s="11" t="s">
        <v>203</v>
      </c>
      <c r="M4" s="93">
        <v>15.574999999999999</v>
      </c>
      <c r="N4" s="93">
        <v>4.5999999999999996</v>
      </c>
      <c r="O4" s="93">
        <v>2.2000000000000002</v>
      </c>
      <c r="P4" s="93">
        <v>0.67500000000000004</v>
      </c>
      <c r="Q4" s="93">
        <v>2.3933599999999999</v>
      </c>
      <c r="R4" s="93">
        <v>23.05</v>
      </c>
      <c r="S4" s="93">
        <v>0</v>
      </c>
      <c r="T4" s="93">
        <v>0</v>
      </c>
      <c r="U4" s="93">
        <v>0</v>
      </c>
      <c r="V4" s="93">
        <v>2.8139400000000001</v>
      </c>
      <c r="W4" s="93">
        <v>0</v>
      </c>
      <c r="X4" s="93">
        <v>0</v>
      </c>
      <c r="Y4" s="93">
        <v>23.049999999999997</v>
      </c>
      <c r="Z4" s="93">
        <v>1.2609600000000001</v>
      </c>
      <c r="AA4" s="93">
        <v>158.96</v>
      </c>
      <c r="AB4" s="93">
        <v>0.63</v>
      </c>
      <c r="AC4" s="93">
        <f t="shared" ref="AC4:AC24" si="0">(AA4+AB4*0.5)/(3.5*H4*1000)*100</f>
        <v>0.19370511580957248</v>
      </c>
      <c r="AD4" s="93">
        <v>0</v>
      </c>
      <c r="AE4" s="93">
        <f t="shared" ref="AE4:AE24" si="1">AD4/(3.5*H4*1000)*100</f>
        <v>0</v>
      </c>
      <c r="AF4" s="93">
        <v>0</v>
      </c>
      <c r="AG4" s="93">
        <f t="shared" ref="AG4:AG24" si="2">AF4/(3.5*H4*1000)*100</f>
        <v>0</v>
      </c>
      <c r="AH4" s="93">
        <v>0</v>
      </c>
      <c r="AI4" s="93">
        <f t="shared" ref="AI4:AI24" si="3">AH4/(3.5*H4*1000)*100</f>
        <v>0</v>
      </c>
      <c r="AJ4" s="25"/>
      <c r="AK4" s="25"/>
    </row>
    <row r="5" spans="1:37" s="2" customFormat="1" ht="23.25">
      <c r="A5" s="14" t="s">
        <v>49</v>
      </c>
      <c r="B5" s="6">
        <v>524</v>
      </c>
      <c r="C5" s="15">
        <v>106</v>
      </c>
      <c r="D5" s="7">
        <v>202</v>
      </c>
      <c r="E5" s="6" t="s">
        <v>52</v>
      </c>
      <c r="F5" s="16" t="s">
        <v>139</v>
      </c>
      <c r="G5" s="16" t="s">
        <v>140</v>
      </c>
      <c r="H5" s="33">
        <v>66.533000000000001</v>
      </c>
      <c r="I5" s="10">
        <v>2</v>
      </c>
      <c r="J5" s="35" t="s">
        <v>286</v>
      </c>
      <c r="K5" s="12">
        <v>42228</v>
      </c>
      <c r="L5" s="11" t="s">
        <v>203</v>
      </c>
      <c r="M5" s="93">
        <v>37.975000000000001</v>
      </c>
      <c r="N5" s="93">
        <v>17.25</v>
      </c>
      <c r="O5" s="93">
        <v>8.4250000000000007</v>
      </c>
      <c r="P5" s="93">
        <v>3.1</v>
      </c>
      <c r="Q5" s="93">
        <v>2.62507</v>
      </c>
      <c r="R5" s="93">
        <v>65.875</v>
      </c>
      <c r="S5" s="93">
        <v>0.85</v>
      </c>
      <c r="T5" s="93">
        <v>2.5000000000000001E-2</v>
      </c>
      <c r="U5" s="93">
        <v>0</v>
      </c>
      <c r="V5" s="93">
        <v>2.72593</v>
      </c>
      <c r="W5" s="93">
        <v>0</v>
      </c>
      <c r="X5" s="93">
        <v>0</v>
      </c>
      <c r="Y5" s="93">
        <v>66.75</v>
      </c>
      <c r="Z5" s="93">
        <v>1.1854199999999999</v>
      </c>
      <c r="AA5" s="93">
        <v>147.35</v>
      </c>
      <c r="AB5" s="93">
        <v>1.05</v>
      </c>
      <c r="AC5" s="93">
        <f t="shared" si="0"/>
        <v>6.3502322155922622E-2</v>
      </c>
      <c r="AD5" s="93">
        <v>15.32</v>
      </c>
      <c r="AE5" s="93">
        <f t="shared" si="1"/>
        <v>6.5789049902196754E-3</v>
      </c>
      <c r="AF5" s="93">
        <v>0</v>
      </c>
      <c r="AG5" s="93">
        <f t="shared" si="2"/>
        <v>0</v>
      </c>
      <c r="AH5" s="93">
        <v>2.36</v>
      </c>
      <c r="AI5" s="93">
        <f t="shared" si="3"/>
        <v>1.0134605598510727E-3</v>
      </c>
      <c r="AJ5" s="25"/>
      <c r="AK5" s="25"/>
    </row>
    <row r="6" spans="1:37" s="2" customFormat="1" ht="23.25">
      <c r="A6" s="14" t="s">
        <v>49</v>
      </c>
      <c r="B6" s="6">
        <v>524</v>
      </c>
      <c r="C6" s="15">
        <v>106</v>
      </c>
      <c r="D6" s="7">
        <v>202</v>
      </c>
      <c r="E6" s="6" t="s">
        <v>52</v>
      </c>
      <c r="F6" s="16" t="s">
        <v>140</v>
      </c>
      <c r="G6" s="16" t="s">
        <v>139</v>
      </c>
      <c r="H6" s="33">
        <v>66.533000000000001</v>
      </c>
      <c r="I6" s="10">
        <v>2</v>
      </c>
      <c r="J6" s="11" t="s">
        <v>12</v>
      </c>
      <c r="K6" s="12">
        <v>42228</v>
      </c>
      <c r="L6" s="11" t="s">
        <v>203</v>
      </c>
      <c r="M6" s="93">
        <v>36.524999999999999</v>
      </c>
      <c r="N6" s="93">
        <v>17.475000000000001</v>
      </c>
      <c r="O6" s="93">
        <v>9.3000000000000007</v>
      </c>
      <c r="P6" s="93">
        <v>3.4249999999999998</v>
      </c>
      <c r="Q6" s="93">
        <v>2.6874600000000002</v>
      </c>
      <c r="R6" s="93">
        <v>65.900000000000006</v>
      </c>
      <c r="S6" s="93">
        <v>0.77500000000000002</v>
      </c>
      <c r="T6" s="93">
        <v>0.05</v>
      </c>
      <c r="U6" s="93">
        <v>0</v>
      </c>
      <c r="V6" s="93">
        <v>2.81134</v>
      </c>
      <c r="W6" s="93">
        <v>0</v>
      </c>
      <c r="X6" s="93">
        <v>0</v>
      </c>
      <c r="Y6" s="93">
        <v>66.724999999999994</v>
      </c>
      <c r="Z6" s="93">
        <v>1.18824</v>
      </c>
      <c r="AA6" s="93">
        <v>169.21</v>
      </c>
      <c r="AB6" s="93">
        <v>0</v>
      </c>
      <c r="AC6" s="93">
        <f t="shared" si="0"/>
        <v>7.2664263276440696E-2</v>
      </c>
      <c r="AD6" s="93">
        <v>0</v>
      </c>
      <c r="AE6" s="93">
        <f t="shared" si="1"/>
        <v>0</v>
      </c>
      <c r="AF6" s="93">
        <v>1.6</v>
      </c>
      <c r="AG6" s="93">
        <f t="shared" si="2"/>
        <v>6.8709190498377826E-4</v>
      </c>
      <c r="AH6" s="93">
        <v>0</v>
      </c>
      <c r="AI6" s="93">
        <f t="shared" si="3"/>
        <v>0</v>
      </c>
      <c r="AJ6" s="25"/>
      <c r="AK6" s="25"/>
    </row>
    <row r="7" spans="1:37" s="2" customFormat="1" ht="23.25">
      <c r="A7" s="14" t="s">
        <v>49</v>
      </c>
      <c r="B7" s="6">
        <v>524</v>
      </c>
      <c r="C7" s="15">
        <v>106</v>
      </c>
      <c r="D7" s="7">
        <v>203</v>
      </c>
      <c r="E7" s="6" t="s">
        <v>53</v>
      </c>
      <c r="F7" s="16" t="s">
        <v>140</v>
      </c>
      <c r="G7" s="16" t="s">
        <v>141</v>
      </c>
      <c r="H7" s="33">
        <v>31.023</v>
      </c>
      <c r="I7" s="10">
        <v>2</v>
      </c>
      <c r="J7" s="35" t="s">
        <v>286</v>
      </c>
      <c r="K7" s="12">
        <v>42228</v>
      </c>
      <c r="L7" s="11" t="s">
        <v>203</v>
      </c>
      <c r="M7" s="93">
        <v>15.475</v>
      </c>
      <c r="N7" s="93">
        <v>8.4499999999999993</v>
      </c>
      <c r="O7" s="93">
        <v>4.3</v>
      </c>
      <c r="P7" s="93">
        <v>3</v>
      </c>
      <c r="Q7" s="93">
        <v>2.9252699999999998</v>
      </c>
      <c r="R7" s="93">
        <v>30.55</v>
      </c>
      <c r="S7" s="93">
        <v>0.55000000000000004</v>
      </c>
      <c r="T7" s="93">
        <v>0.1</v>
      </c>
      <c r="U7" s="93">
        <v>2.5000000000000001E-2</v>
      </c>
      <c r="V7" s="93">
        <v>2.8704999999999998</v>
      </c>
      <c r="W7" s="93">
        <v>0</v>
      </c>
      <c r="X7" s="93">
        <v>0</v>
      </c>
      <c r="Y7" s="93">
        <v>31.224999999999998</v>
      </c>
      <c r="Z7" s="93">
        <v>1.07942</v>
      </c>
      <c r="AA7" s="93">
        <v>102.33499999999999</v>
      </c>
      <c r="AB7" s="93">
        <v>0</v>
      </c>
      <c r="AC7" s="93">
        <f t="shared" si="0"/>
        <v>9.4248046380335321E-2</v>
      </c>
      <c r="AD7" s="93">
        <v>142.36000000000001</v>
      </c>
      <c r="AE7" s="93">
        <f t="shared" si="1"/>
        <v>0.13111009803786133</v>
      </c>
      <c r="AF7" s="93">
        <v>3.21</v>
      </c>
      <c r="AG7" s="93">
        <f t="shared" si="2"/>
        <v>2.9563319380551756E-3</v>
      </c>
      <c r="AH7" s="93">
        <v>0</v>
      </c>
      <c r="AI7" s="93">
        <f t="shared" si="3"/>
        <v>0</v>
      </c>
      <c r="AJ7" s="25"/>
      <c r="AK7" s="25"/>
    </row>
    <row r="8" spans="1:37" s="2" customFormat="1" ht="23.25">
      <c r="A8" s="14" t="s">
        <v>49</v>
      </c>
      <c r="B8" s="6">
        <v>524</v>
      </c>
      <c r="C8" s="15">
        <v>106</v>
      </c>
      <c r="D8" s="7">
        <v>203</v>
      </c>
      <c r="E8" s="6" t="s">
        <v>53</v>
      </c>
      <c r="F8" s="16" t="s">
        <v>141</v>
      </c>
      <c r="G8" s="16" t="s">
        <v>140</v>
      </c>
      <c r="H8" s="33">
        <v>31.023</v>
      </c>
      <c r="I8" s="10">
        <v>2</v>
      </c>
      <c r="J8" s="11" t="s">
        <v>12</v>
      </c>
      <c r="K8" s="12">
        <v>42228</v>
      </c>
      <c r="L8" s="11" t="s">
        <v>203</v>
      </c>
      <c r="M8" s="93">
        <v>18.324999999999999</v>
      </c>
      <c r="N8" s="93">
        <v>7.9</v>
      </c>
      <c r="O8" s="93">
        <v>3.65</v>
      </c>
      <c r="P8" s="93">
        <v>1.35</v>
      </c>
      <c r="Q8" s="93">
        <v>2.6003799999999999</v>
      </c>
      <c r="R8" s="93">
        <v>31.074999999999999</v>
      </c>
      <c r="S8" s="93">
        <v>0.125</v>
      </c>
      <c r="T8" s="93">
        <v>2.5000000000000001E-2</v>
      </c>
      <c r="U8" s="93">
        <v>0</v>
      </c>
      <c r="V8" s="93">
        <v>2.09219</v>
      </c>
      <c r="W8" s="93">
        <v>0</v>
      </c>
      <c r="X8" s="93">
        <v>0</v>
      </c>
      <c r="Y8" s="93">
        <v>31.225000000000001</v>
      </c>
      <c r="Z8" s="93">
        <v>1.0559799999999999</v>
      </c>
      <c r="AA8" s="93">
        <v>258.63</v>
      </c>
      <c r="AB8" s="93">
        <v>0</v>
      </c>
      <c r="AC8" s="93">
        <f t="shared" si="0"/>
        <v>0.23819194054180998</v>
      </c>
      <c r="AD8" s="93">
        <v>39.612000000000002</v>
      </c>
      <c r="AE8" s="93">
        <f t="shared" si="1"/>
        <v>3.6481688701009853E-2</v>
      </c>
      <c r="AF8" s="93">
        <v>0</v>
      </c>
      <c r="AG8" s="93">
        <f t="shared" si="2"/>
        <v>0</v>
      </c>
      <c r="AH8" s="93">
        <v>0.63</v>
      </c>
      <c r="AI8" s="93">
        <f t="shared" si="3"/>
        <v>5.8021467943138963E-4</v>
      </c>
      <c r="AJ8" s="25"/>
      <c r="AK8" s="25"/>
    </row>
    <row r="9" spans="1:37" s="2" customFormat="1" ht="23.25">
      <c r="A9" s="14" t="s">
        <v>49</v>
      </c>
      <c r="B9" s="6">
        <v>524</v>
      </c>
      <c r="C9" s="15">
        <v>116</v>
      </c>
      <c r="D9" s="7">
        <v>101</v>
      </c>
      <c r="E9" s="6" t="s">
        <v>54</v>
      </c>
      <c r="F9" s="16" t="s">
        <v>98</v>
      </c>
      <c r="G9" s="16" t="s">
        <v>142</v>
      </c>
      <c r="H9" s="33">
        <v>16.347999999999999</v>
      </c>
      <c r="I9" s="10">
        <v>2</v>
      </c>
      <c r="J9" s="35" t="s">
        <v>286</v>
      </c>
      <c r="K9" s="12">
        <v>42227</v>
      </c>
      <c r="L9" s="11" t="s">
        <v>203</v>
      </c>
      <c r="M9" s="93">
        <v>7.8</v>
      </c>
      <c r="N9" s="93">
        <v>6.1</v>
      </c>
      <c r="O9" s="93">
        <v>1.6</v>
      </c>
      <c r="P9" s="93">
        <v>0.92500000000000004</v>
      </c>
      <c r="Q9" s="93">
        <v>2.8081900000000002</v>
      </c>
      <c r="R9" s="93">
        <v>16.225000000000001</v>
      </c>
      <c r="S9" s="93">
        <v>0.125</v>
      </c>
      <c r="T9" s="93">
        <v>0.05</v>
      </c>
      <c r="U9" s="93">
        <v>2.5000000000000001E-2</v>
      </c>
      <c r="V9" s="93">
        <v>2.2830400000000002</v>
      </c>
      <c r="W9" s="93">
        <v>0</v>
      </c>
      <c r="X9" s="93">
        <v>0</v>
      </c>
      <c r="Y9" s="93">
        <v>16.424999999999997</v>
      </c>
      <c r="Z9" s="93">
        <v>1.0023200000000001</v>
      </c>
      <c r="AA9" s="93">
        <v>138.96</v>
      </c>
      <c r="AB9" s="93">
        <v>0.36</v>
      </c>
      <c r="AC9" s="93">
        <f t="shared" si="0"/>
        <v>0.24317522457967777</v>
      </c>
      <c r="AD9" s="93">
        <v>205.64</v>
      </c>
      <c r="AE9" s="93">
        <f t="shared" si="1"/>
        <v>0.35939739242895591</v>
      </c>
      <c r="AF9" s="93">
        <v>1.63</v>
      </c>
      <c r="AG9" s="93">
        <f t="shared" si="2"/>
        <v>2.848753888636443E-3</v>
      </c>
      <c r="AH9" s="93">
        <v>0</v>
      </c>
      <c r="AI9" s="93">
        <f t="shared" si="3"/>
        <v>0</v>
      </c>
      <c r="AJ9" s="25"/>
      <c r="AK9" s="25"/>
    </row>
    <row r="10" spans="1:37" s="2" customFormat="1" ht="23.25">
      <c r="A10" s="14" t="s">
        <v>49</v>
      </c>
      <c r="B10" s="6">
        <v>524</v>
      </c>
      <c r="C10" s="15">
        <v>116</v>
      </c>
      <c r="D10" s="7">
        <v>101</v>
      </c>
      <c r="E10" s="6" t="s">
        <v>54</v>
      </c>
      <c r="F10" s="16" t="s">
        <v>142</v>
      </c>
      <c r="G10" s="16" t="s">
        <v>98</v>
      </c>
      <c r="H10" s="33">
        <v>16.347999999999999</v>
      </c>
      <c r="I10" s="10">
        <v>2</v>
      </c>
      <c r="J10" s="11" t="s">
        <v>12</v>
      </c>
      <c r="K10" s="12">
        <v>42227</v>
      </c>
      <c r="L10" s="11" t="s">
        <v>203</v>
      </c>
      <c r="M10" s="93">
        <v>7.4749999999999996</v>
      </c>
      <c r="N10" s="93">
        <v>6.1</v>
      </c>
      <c r="O10" s="93">
        <v>2.0499999999999998</v>
      </c>
      <c r="P10" s="93">
        <v>0.77500000000000002</v>
      </c>
      <c r="Q10" s="93">
        <v>2.8670300000000002</v>
      </c>
      <c r="R10" s="93">
        <v>15.75</v>
      </c>
      <c r="S10" s="93">
        <v>0.4</v>
      </c>
      <c r="T10" s="93">
        <v>0.125</v>
      </c>
      <c r="U10" s="93">
        <v>0.125</v>
      </c>
      <c r="V10" s="93">
        <v>3.3982899999999998</v>
      </c>
      <c r="W10" s="93">
        <v>0</v>
      </c>
      <c r="X10" s="93">
        <v>0</v>
      </c>
      <c r="Y10" s="93">
        <v>16.399999999999999</v>
      </c>
      <c r="Z10" s="93">
        <v>1.0147699999999999</v>
      </c>
      <c r="AA10" s="93">
        <v>85.62</v>
      </c>
      <c r="AB10" s="93">
        <v>0</v>
      </c>
      <c r="AC10" s="93">
        <f t="shared" si="0"/>
        <v>0.14963822573316091</v>
      </c>
      <c r="AD10" s="93">
        <v>221.35</v>
      </c>
      <c r="AE10" s="93">
        <f t="shared" si="1"/>
        <v>0.38685378726974029</v>
      </c>
      <c r="AF10" s="93">
        <v>2.38</v>
      </c>
      <c r="AG10" s="93">
        <f t="shared" si="2"/>
        <v>4.1595302177636403E-3</v>
      </c>
      <c r="AH10" s="93">
        <v>0</v>
      </c>
      <c r="AI10" s="93">
        <f t="shared" si="3"/>
        <v>0</v>
      </c>
      <c r="AJ10" s="25"/>
      <c r="AK10" s="25"/>
    </row>
    <row r="11" spans="1:37" s="2" customFormat="1" ht="23.25">
      <c r="A11" s="14" t="s">
        <v>49</v>
      </c>
      <c r="B11" s="6">
        <v>524</v>
      </c>
      <c r="C11" s="15">
        <v>116</v>
      </c>
      <c r="D11" s="7">
        <v>102</v>
      </c>
      <c r="E11" s="6" t="s">
        <v>55</v>
      </c>
      <c r="F11" s="16" t="s">
        <v>142</v>
      </c>
      <c r="G11" s="16" t="s">
        <v>143</v>
      </c>
      <c r="H11" s="33">
        <v>7.3029999999999999</v>
      </c>
      <c r="I11" s="10">
        <v>2</v>
      </c>
      <c r="J11" s="35" t="s">
        <v>286</v>
      </c>
      <c r="K11" s="12">
        <v>42227</v>
      </c>
      <c r="L11" s="11" t="s">
        <v>203</v>
      </c>
      <c r="M11" s="93">
        <v>4.8499999999999996</v>
      </c>
      <c r="N11" s="93">
        <v>1.875</v>
      </c>
      <c r="O11" s="93">
        <v>0.57499999999999996</v>
      </c>
      <c r="P11" s="93">
        <v>0.1</v>
      </c>
      <c r="Q11" s="93">
        <v>2.34368</v>
      </c>
      <c r="R11" s="93">
        <v>6.7750000000000004</v>
      </c>
      <c r="S11" s="93">
        <v>0.6</v>
      </c>
      <c r="T11" s="93">
        <v>2.5000000000000001E-2</v>
      </c>
      <c r="U11" s="93">
        <v>0</v>
      </c>
      <c r="V11" s="93">
        <v>4.8455199999999996</v>
      </c>
      <c r="W11" s="93">
        <v>0</v>
      </c>
      <c r="X11" s="93">
        <v>0</v>
      </c>
      <c r="Y11" s="93">
        <v>7.3999999999999995</v>
      </c>
      <c r="Z11" s="93">
        <v>1.37019</v>
      </c>
      <c r="AA11" s="93">
        <v>12.036199999999999</v>
      </c>
      <c r="AB11" s="93">
        <v>0</v>
      </c>
      <c r="AC11" s="93">
        <f t="shared" si="0"/>
        <v>4.708906320298898E-2</v>
      </c>
      <c r="AD11" s="93">
        <v>105.96</v>
      </c>
      <c r="AE11" s="93">
        <f t="shared" si="1"/>
        <v>0.41454588134034931</v>
      </c>
      <c r="AF11" s="93">
        <v>0</v>
      </c>
      <c r="AG11" s="93">
        <f t="shared" si="2"/>
        <v>0</v>
      </c>
      <c r="AH11" s="93">
        <v>1.32</v>
      </c>
      <c r="AI11" s="93">
        <f t="shared" si="3"/>
        <v>5.1642182273429708E-3</v>
      </c>
      <c r="AJ11" s="25"/>
      <c r="AK11" s="25"/>
    </row>
    <row r="12" spans="1:37" s="2" customFormat="1" ht="23.25">
      <c r="A12" s="14" t="s">
        <v>49</v>
      </c>
      <c r="B12" s="6">
        <v>524</v>
      </c>
      <c r="C12" s="15">
        <v>116</v>
      </c>
      <c r="D12" s="7">
        <v>102</v>
      </c>
      <c r="E12" s="6" t="s">
        <v>55</v>
      </c>
      <c r="F12" s="16" t="s">
        <v>143</v>
      </c>
      <c r="G12" s="16" t="s">
        <v>142</v>
      </c>
      <c r="H12" s="33">
        <v>7.3029999999999999</v>
      </c>
      <c r="I12" s="10">
        <v>2</v>
      </c>
      <c r="J12" s="11" t="s">
        <v>12</v>
      </c>
      <c r="K12" s="12">
        <v>42227</v>
      </c>
      <c r="L12" s="11" t="s">
        <v>203</v>
      </c>
      <c r="M12" s="93">
        <v>5</v>
      </c>
      <c r="N12" s="93">
        <v>1.75</v>
      </c>
      <c r="O12" s="93">
        <v>0.57499999999999996</v>
      </c>
      <c r="P12" s="93">
        <v>7.4999999999999997E-2</v>
      </c>
      <c r="Q12" s="93">
        <v>2.3179699999999999</v>
      </c>
      <c r="R12" s="93">
        <v>7.25</v>
      </c>
      <c r="S12" s="93">
        <v>0.125</v>
      </c>
      <c r="T12" s="93">
        <v>2.5000000000000001E-2</v>
      </c>
      <c r="U12" s="93">
        <v>0</v>
      </c>
      <c r="V12" s="93">
        <v>3.3541500000000002</v>
      </c>
      <c r="W12" s="93">
        <v>0</v>
      </c>
      <c r="X12" s="93">
        <v>0</v>
      </c>
      <c r="Y12" s="93">
        <v>7.4</v>
      </c>
      <c r="Z12" s="93">
        <v>1.10771</v>
      </c>
      <c r="AA12" s="93">
        <v>204.62</v>
      </c>
      <c r="AB12" s="93">
        <v>0</v>
      </c>
      <c r="AC12" s="93">
        <f t="shared" si="0"/>
        <v>0.8005320709688778</v>
      </c>
      <c r="AD12" s="93">
        <v>0</v>
      </c>
      <c r="AE12" s="93">
        <f t="shared" si="1"/>
        <v>0</v>
      </c>
      <c r="AF12" s="93">
        <v>0</v>
      </c>
      <c r="AG12" s="93">
        <f t="shared" si="2"/>
        <v>0</v>
      </c>
      <c r="AH12" s="93">
        <v>1.0049999999999999</v>
      </c>
      <c r="AI12" s="93">
        <f t="shared" si="3"/>
        <v>3.9318479685452159E-3</v>
      </c>
      <c r="AJ12" s="25"/>
      <c r="AK12" s="25"/>
    </row>
    <row r="13" spans="1:37" s="2" customFormat="1" ht="23.25">
      <c r="A13" s="14" t="s">
        <v>49</v>
      </c>
      <c r="B13" s="6">
        <v>524</v>
      </c>
      <c r="C13" s="15">
        <v>1010</v>
      </c>
      <c r="D13" s="7">
        <v>200</v>
      </c>
      <c r="E13" s="6" t="s">
        <v>56</v>
      </c>
      <c r="F13" s="16" t="s">
        <v>144</v>
      </c>
      <c r="G13" s="16" t="s">
        <v>145</v>
      </c>
      <c r="H13" s="33">
        <v>17.498000000000001</v>
      </c>
      <c r="I13" s="10">
        <v>2</v>
      </c>
      <c r="J13" s="11" t="s">
        <v>12</v>
      </c>
      <c r="K13" s="12">
        <v>42226</v>
      </c>
      <c r="L13" s="11" t="s">
        <v>203</v>
      </c>
      <c r="M13" s="93">
        <v>6.35</v>
      </c>
      <c r="N13" s="93">
        <v>5.35</v>
      </c>
      <c r="O13" s="93">
        <v>4</v>
      </c>
      <c r="P13" s="93">
        <v>1.8</v>
      </c>
      <c r="Q13" s="93">
        <v>3.2350599999999998</v>
      </c>
      <c r="R13" s="93">
        <v>16.5</v>
      </c>
      <c r="S13" s="93">
        <v>0.85</v>
      </c>
      <c r="T13" s="93">
        <v>0.1</v>
      </c>
      <c r="U13" s="93">
        <v>0.05</v>
      </c>
      <c r="V13" s="93">
        <v>3.9956900000000002</v>
      </c>
      <c r="W13" s="93">
        <v>0</v>
      </c>
      <c r="X13" s="93">
        <v>0</v>
      </c>
      <c r="Y13" s="93">
        <v>17.5</v>
      </c>
      <c r="Z13" s="93">
        <v>1.2542</v>
      </c>
      <c r="AA13" s="93">
        <v>197.36</v>
      </c>
      <c r="AB13" s="93">
        <v>24.63</v>
      </c>
      <c r="AC13" s="93">
        <f t="shared" si="0"/>
        <v>0.34236565811602959</v>
      </c>
      <c r="AD13" s="93">
        <v>14.62</v>
      </c>
      <c r="AE13" s="93">
        <f t="shared" si="1"/>
        <v>2.387211599693026E-2</v>
      </c>
      <c r="AF13" s="93">
        <v>1</v>
      </c>
      <c r="AG13" s="93">
        <f t="shared" si="2"/>
        <v>1.6328396714726582E-3</v>
      </c>
      <c r="AH13" s="93">
        <v>0</v>
      </c>
      <c r="AI13" s="93">
        <f t="shared" si="3"/>
        <v>0</v>
      </c>
      <c r="AJ13" s="25"/>
      <c r="AK13" s="25"/>
    </row>
    <row r="14" spans="1:37" s="2" customFormat="1" ht="23.25">
      <c r="A14" s="14" t="s">
        <v>49</v>
      </c>
      <c r="B14" s="6">
        <v>524</v>
      </c>
      <c r="C14" s="15">
        <v>1030</v>
      </c>
      <c r="D14" s="7">
        <v>100</v>
      </c>
      <c r="E14" s="6" t="s">
        <v>57</v>
      </c>
      <c r="F14" s="16" t="s">
        <v>146</v>
      </c>
      <c r="G14" s="16" t="s">
        <v>98</v>
      </c>
      <c r="H14" s="33">
        <v>12.516</v>
      </c>
      <c r="I14" s="10">
        <v>2</v>
      </c>
      <c r="J14" s="11" t="s">
        <v>12</v>
      </c>
      <c r="K14" s="12">
        <v>42226</v>
      </c>
      <c r="L14" s="11" t="s">
        <v>203</v>
      </c>
      <c r="M14" s="93">
        <v>4.7</v>
      </c>
      <c r="N14" s="93">
        <v>4.9000000000000004</v>
      </c>
      <c r="O14" s="93">
        <v>2.65</v>
      </c>
      <c r="P14" s="93">
        <v>0.25</v>
      </c>
      <c r="Q14" s="93">
        <v>2.8860999999999999</v>
      </c>
      <c r="R14" s="93">
        <v>12.375</v>
      </c>
      <c r="S14" s="93">
        <v>0.1</v>
      </c>
      <c r="T14" s="93">
        <v>2.5000000000000001E-2</v>
      </c>
      <c r="U14" s="93">
        <v>0</v>
      </c>
      <c r="V14" s="93">
        <v>1.97417</v>
      </c>
      <c r="W14" s="93">
        <v>0</v>
      </c>
      <c r="X14" s="93">
        <v>0</v>
      </c>
      <c r="Y14" s="93">
        <v>12.500000000000002</v>
      </c>
      <c r="Z14" s="93">
        <v>1.0190399999999999</v>
      </c>
      <c r="AA14" s="93">
        <v>418.83</v>
      </c>
      <c r="AB14" s="93">
        <v>0</v>
      </c>
      <c r="AC14" s="93">
        <f t="shared" si="0"/>
        <v>0.95610190384878779</v>
      </c>
      <c r="AD14" s="93">
        <v>0</v>
      </c>
      <c r="AE14" s="93">
        <f t="shared" si="1"/>
        <v>0</v>
      </c>
      <c r="AF14" s="93">
        <v>0</v>
      </c>
      <c r="AG14" s="93">
        <f t="shared" si="2"/>
        <v>0</v>
      </c>
      <c r="AH14" s="93">
        <v>0</v>
      </c>
      <c r="AI14" s="93">
        <f t="shared" si="3"/>
        <v>0</v>
      </c>
      <c r="AJ14" s="25"/>
      <c r="AK14" s="25"/>
    </row>
    <row r="15" spans="1:37" s="2" customFormat="1" ht="23.25">
      <c r="A15" s="14" t="s">
        <v>49</v>
      </c>
      <c r="B15" s="6">
        <v>524</v>
      </c>
      <c r="C15" s="15">
        <v>1033</v>
      </c>
      <c r="D15" s="7">
        <v>100</v>
      </c>
      <c r="E15" s="6" t="s">
        <v>58</v>
      </c>
      <c r="F15" s="16" t="s">
        <v>147</v>
      </c>
      <c r="G15" s="16" t="s">
        <v>98</v>
      </c>
      <c r="H15" s="33">
        <v>33.237000000000002</v>
      </c>
      <c r="I15" s="10">
        <v>2</v>
      </c>
      <c r="J15" s="11" t="s">
        <v>12</v>
      </c>
      <c r="K15" s="12">
        <v>42227</v>
      </c>
      <c r="L15" s="11" t="s">
        <v>203</v>
      </c>
      <c r="M15" s="93">
        <v>13.775</v>
      </c>
      <c r="N15" s="93">
        <v>13.45</v>
      </c>
      <c r="O15" s="93">
        <v>4.875</v>
      </c>
      <c r="P15" s="93">
        <v>1.175</v>
      </c>
      <c r="Q15" s="93">
        <v>2.8723000000000001</v>
      </c>
      <c r="R15" s="93">
        <v>32.975000000000001</v>
      </c>
      <c r="S15" s="93">
        <v>0.22500000000000001</v>
      </c>
      <c r="T15" s="93">
        <v>7.4999999999999997E-2</v>
      </c>
      <c r="U15" s="93">
        <v>0</v>
      </c>
      <c r="V15" s="93">
        <v>2.6419600000000001</v>
      </c>
      <c r="W15" s="93">
        <v>0</v>
      </c>
      <c r="X15" s="93">
        <v>0</v>
      </c>
      <c r="Y15" s="93">
        <v>33.274999999999999</v>
      </c>
      <c r="Z15" s="93">
        <v>1.12401</v>
      </c>
      <c r="AA15" s="93">
        <v>0</v>
      </c>
      <c r="AB15" s="93">
        <v>0</v>
      </c>
      <c r="AC15" s="93">
        <f t="shared" si="0"/>
        <v>0</v>
      </c>
      <c r="AD15" s="93">
        <v>2.2999999999999998</v>
      </c>
      <c r="AE15" s="93">
        <f t="shared" si="1"/>
        <v>1.9771425132919847E-3</v>
      </c>
      <c r="AF15" s="93">
        <v>1.32</v>
      </c>
      <c r="AG15" s="93">
        <f t="shared" si="2"/>
        <v>1.134707877193661E-3</v>
      </c>
      <c r="AH15" s="93">
        <v>0</v>
      </c>
      <c r="AI15" s="93">
        <f t="shared" si="3"/>
        <v>0</v>
      </c>
      <c r="AJ15" s="25"/>
      <c r="AK15" s="25"/>
    </row>
    <row r="16" spans="1:37" s="2" customFormat="1" ht="23.25">
      <c r="A16" s="14" t="s">
        <v>49</v>
      </c>
      <c r="B16" s="6">
        <v>524</v>
      </c>
      <c r="C16" s="15">
        <v>1087</v>
      </c>
      <c r="D16" s="7">
        <v>100</v>
      </c>
      <c r="E16" s="6" t="s">
        <v>59</v>
      </c>
      <c r="F16" s="16" t="s">
        <v>98</v>
      </c>
      <c r="G16" s="16" t="s">
        <v>148</v>
      </c>
      <c r="H16" s="33">
        <v>37.1</v>
      </c>
      <c r="I16" s="10">
        <v>2</v>
      </c>
      <c r="J16" s="35" t="s">
        <v>286</v>
      </c>
      <c r="K16" s="12">
        <v>42226</v>
      </c>
      <c r="L16" s="11" t="s">
        <v>203</v>
      </c>
      <c r="M16" s="93">
        <v>8.7249999999999996</v>
      </c>
      <c r="N16" s="93">
        <v>12.9</v>
      </c>
      <c r="O16" s="93">
        <v>10.45</v>
      </c>
      <c r="P16" s="93">
        <v>5.0750000000000002</v>
      </c>
      <c r="Q16" s="93">
        <v>3.5487099999999998</v>
      </c>
      <c r="R16" s="93">
        <v>35.1</v>
      </c>
      <c r="S16" s="93">
        <v>1.7250000000000001</v>
      </c>
      <c r="T16" s="93">
        <v>0.25</v>
      </c>
      <c r="U16" s="93">
        <v>7.4999999999999997E-2</v>
      </c>
      <c r="V16" s="93">
        <v>4.4442500000000003</v>
      </c>
      <c r="W16" s="93">
        <v>0</v>
      </c>
      <c r="X16" s="93">
        <v>0</v>
      </c>
      <c r="Y16" s="93">
        <v>37.150000000000006</v>
      </c>
      <c r="Z16" s="93">
        <v>1.4936</v>
      </c>
      <c r="AA16" s="93">
        <v>18.95</v>
      </c>
      <c r="AB16" s="93">
        <v>0</v>
      </c>
      <c r="AC16" s="93">
        <f t="shared" si="0"/>
        <v>1.4593762033115132E-2</v>
      </c>
      <c r="AD16" s="93">
        <v>63.125</v>
      </c>
      <c r="AE16" s="93">
        <f t="shared" si="1"/>
        <v>4.8613785136696189E-2</v>
      </c>
      <c r="AF16" s="93">
        <v>0</v>
      </c>
      <c r="AG16" s="93">
        <f t="shared" si="2"/>
        <v>0</v>
      </c>
      <c r="AH16" s="93">
        <v>0</v>
      </c>
      <c r="AI16" s="93">
        <f t="shared" si="3"/>
        <v>0</v>
      </c>
      <c r="AJ16" s="25"/>
      <c r="AK16" s="25"/>
    </row>
    <row r="17" spans="1:37" s="2" customFormat="1" ht="23.25">
      <c r="A17" s="14" t="s">
        <v>49</v>
      </c>
      <c r="B17" s="6">
        <v>524</v>
      </c>
      <c r="C17" s="15">
        <v>1103</v>
      </c>
      <c r="D17" s="7">
        <v>100</v>
      </c>
      <c r="E17" s="6" t="s">
        <v>60</v>
      </c>
      <c r="F17" s="16" t="s">
        <v>98</v>
      </c>
      <c r="G17" s="16" t="s">
        <v>149</v>
      </c>
      <c r="H17" s="33">
        <v>6</v>
      </c>
      <c r="I17" s="10">
        <v>2</v>
      </c>
      <c r="J17" s="35" t="s">
        <v>286</v>
      </c>
      <c r="K17" s="12">
        <v>42227</v>
      </c>
      <c r="L17" s="11" t="s">
        <v>203</v>
      </c>
      <c r="M17" s="93">
        <v>3.375</v>
      </c>
      <c r="N17" s="93">
        <v>2.0750000000000002</v>
      </c>
      <c r="O17" s="93">
        <v>0.5</v>
      </c>
      <c r="P17" s="93">
        <v>0.05</v>
      </c>
      <c r="Q17" s="93">
        <v>2.5478299999999998</v>
      </c>
      <c r="R17" s="93">
        <v>5.8250000000000002</v>
      </c>
      <c r="S17" s="93">
        <v>0.17499999999999999</v>
      </c>
      <c r="T17" s="93">
        <v>0</v>
      </c>
      <c r="U17" s="93">
        <v>0</v>
      </c>
      <c r="V17" s="93">
        <v>3.54549</v>
      </c>
      <c r="W17" s="93">
        <v>0</v>
      </c>
      <c r="X17" s="93">
        <v>0</v>
      </c>
      <c r="Y17" s="93">
        <v>6</v>
      </c>
      <c r="Z17" s="93">
        <v>1.3838999999999999</v>
      </c>
      <c r="AA17" s="93">
        <v>418.83</v>
      </c>
      <c r="AB17" s="93">
        <v>0</v>
      </c>
      <c r="AC17" s="93">
        <f t="shared" si="0"/>
        <v>1.9944285714285712</v>
      </c>
      <c r="AD17" s="93">
        <v>0</v>
      </c>
      <c r="AE17" s="93">
        <f t="shared" si="1"/>
        <v>0</v>
      </c>
      <c r="AF17" s="93">
        <v>0</v>
      </c>
      <c r="AG17" s="93">
        <f t="shared" si="2"/>
        <v>0</v>
      </c>
      <c r="AH17" s="93">
        <v>0</v>
      </c>
      <c r="AI17" s="93">
        <f t="shared" si="3"/>
        <v>0</v>
      </c>
      <c r="AJ17" s="25"/>
      <c r="AK17" s="25"/>
    </row>
    <row r="18" spans="1:37" s="2" customFormat="1" ht="23.25">
      <c r="A18" s="14" t="s">
        <v>49</v>
      </c>
      <c r="B18" s="6">
        <v>524</v>
      </c>
      <c r="C18" s="15">
        <v>1136</v>
      </c>
      <c r="D18" s="7">
        <v>100</v>
      </c>
      <c r="E18" s="6" t="s">
        <v>61</v>
      </c>
      <c r="F18" s="16" t="s">
        <v>98</v>
      </c>
      <c r="G18" s="16" t="s">
        <v>150</v>
      </c>
      <c r="H18" s="33">
        <v>2.04</v>
      </c>
      <c r="I18" s="10">
        <v>2</v>
      </c>
      <c r="J18" s="35" t="s">
        <v>286</v>
      </c>
      <c r="K18" s="12">
        <v>42227</v>
      </c>
      <c r="L18" s="11" t="s">
        <v>203</v>
      </c>
      <c r="M18" s="93">
        <v>0.22500000000000001</v>
      </c>
      <c r="N18" s="93">
        <v>1.1000000000000001</v>
      </c>
      <c r="O18" s="93">
        <v>0.4</v>
      </c>
      <c r="P18" s="93">
        <v>0.32500000000000001</v>
      </c>
      <c r="Q18" s="93">
        <v>3.78085</v>
      </c>
      <c r="R18" s="93">
        <v>1.9</v>
      </c>
      <c r="S18" s="93">
        <v>0.15</v>
      </c>
      <c r="T18" s="93">
        <v>0</v>
      </c>
      <c r="U18" s="93">
        <v>0</v>
      </c>
      <c r="V18" s="93">
        <v>5.2145000000000001</v>
      </c>
      <c r="W18" s="93">
        <v>0</v>
      </c>
      <c r="X18" s="93">
        <v>0</v>
      </c>
      <c r="Y18" s="93">
        <v>2.0500000000000003</v>
      </c>
      <c r="Z18" s="93">
        <v>1.31867</v>
      </c>
      <c r="AA18" s="93">
        <v>41.85</v>
      </c>
      <c r="AB18" s="93">
        <v>0</v>
      </c>
      <c r="AC18" s="93">
        <f t="shared" si="0"/>
        <v>0.58613445378151263</v>
      </c>
      <c r="AD18" s="93">
        <v>0</v>
      </c>
      <c r="AE18" s="93">
        <f t="shared" si="1"/>
        <v>0</v>
      </c>
      <c r="AF18" s="93">
        <v>0</v>
      </c>
      <c r="AG18" s="93">
        <f t="shared" si="2"/>
        <v>0</v>
      </c>
      <c r="AH18" s="93">
        <v>0</v>
      </c>
      <c r="AI18" s="93">
        <f t="shared" si="3"/>
        <v>0</v>
      </c>
      <c r="AJ18" s="25"/>
      <c r="AK18" s="25"/>
    </row>
    <row r="19" spans="1:37" s="2" customFormat="1" ht="23.25">
      <c r="A19" s="14" t="s">
        <v>49</v>
      </c>
      <c r="B19" s="6">
        <v>524</v>
      </c>
      <c r="C19" s="15">
        <v>1147</v>
      </c>
      <c r="D19" s="7">
        <v>100</v>
      </c>
      <c r="E19" s="6" t="s">
        <v>62</v>
      </c>
      <c r="F19" s="16" t="s">
        <v>151</v>
      </c>
      <c r="G19" s="16" t="s">
        <v>98</v>
      </c>
      <c r="H19" s="33">
        <v>22.3</v>
      </c>
      <c r="I19" s="10">
        <v>2</v>
      </c>
      <c r="J19" s="11" t="s">
        <v>12</v>
      </c>
      <c r="K19" s="12">
        <v>42227</v>
      </c>
      <c r="L19" s="11" t="s">
        <v>203</v>
      </c>
      <c r="M19" s="93">
        <v>9.7249999999999996</v>
      </c>
      <c r="N19" s="93">
        <v>7.5750000000000002</v>
      </c>
      <c r="O19" s="93">
        <v>3.7</v>
      </c>
      <c r="P19" s="93">
        <v>1.35</v>
      </c>
      <c r="Q19" s="93">
        <v>2.9299400000000002</v>
      </c>
      <c r="R19" s="93">
        <v>22.175000000000001</v>
      </c>
      <c r="S19" s="93">
        <v>0.17499999999999999</v>
      </c>
      <c r="T19" s="93">
        <v>0</v>
      </c>
      <c r="U19" s="93">
        <v>0</v>
      </c>
      <c r="V19" s="93">
        <v>2.4670399999999999</v>
      </c>
      <c r="W19" s="93">
        <v>0</v>
      </c>
      <c r="X19" s="93">
        <v>0</v>
      </c>
      <c r="Y19" s="93">
        <v>22.35</v>
      </c>
      <c r="Z19" s="93">
        <v>1.0898300000000001</v>
      </c>
      <c r="AA19" s="93">
        <v>107.69</v>
      </c>
      <c r="AB19" s="93">
        <v>0</v>
      </c>
      <c r="AC19" s="93">
        <f t="shared" si="0"/>
        <v>0.13797565663036515</v>
      </c>
      <c r="AD19" s="93">
        <v>0.83</v>
      </c>
      <c r="AE19" s="93">
        <f t="shared" si="1"/>
        <v>1.0634208840486867E-3</v>
      </c>
      <c r="AF19" s="93">
        <v>1.68</v>
      </c>
      <c r="AG19" s="93">
        <f t="shared" si="2"/>
        <v>2.1524663677130042E-3</v>
      </c>
      <c r="AH19" s="93">
        <v>0</v>
      </c>
      <c r="AI19" s="93">
        <f t="shared" si="3"/>
        <v>0</v>
      </c>
      <c r="AJ19" s="25"/>
      <c r="AK19" s="25"/>
    </row>
    <row r="20" spans="1:37" s="2" customFormat="1" ht="23.25">
      <c r="A20" s="14" t="s">
        <v>49</v>
      </c>
      <c r="B20" s="6">
        <v>524</v>
      </c>
      <c r="C20" s="15">
        <v>1156</v>
      </c>
      <c r="D20" s="7">
        <v>100</v>
      </c>
      <c r="E20" s="6" t="s">
        <v>63</v>
      </c>
      <c r="F20" s="16" t="s">
        <v>152</v>
      </c>
      <c r="G20" s="16" t="s">
        <v>98</v>
      </c>
      <c r="H20" s="33">
        <v>25.321000000000002</v>
      </c>
      <c r="I20" s="10">
        <v>2</v>
      </c>
      <c r="J20" s="11" t="s">
        <v>12</v>
      </c>
      <c r="K20" s="12">
        <v>42227</v>
      </c>
      <c r="L20" s="11" t="s">
        <v>203</v>
      </c>
      <c r="M20" s="93">
        <v>16.975000000000001</v>
      </c>
      <c r="N20" s="93">
        <v>5.5750000000000002</v>
      </c>
      <c r="O20" s="93">
        <v>2.125</v>
      </c>
      <c r="P20" s="93">
        <v>0.72499999999999998</v>
      </c>
      <c r="Q20" s="93">
        <v>2.4293100000000001</v>
      </c>
      <c r="R20" s="93">
        <v>24.324999999999999</v>
      </c>
      <c r="S20" s="93">
        <v>0.9</v>
      </c>
      <c r="T20" s="93">
        <v>0.125</v>
      </c>
      <c r="U20" s="93">
        <v>0.05</v>
      </c>
      <c r="V20" s="93">
        <v>3.4839699999999998</v>
      </c>
      <c r="W20" s="93">
        <v>0</v>
      </c>
      <c r="X20" s="93">
        <v>0</v>
      </c>
      <c r="Y20" s="93">
        <v>25.400000000000002</v>
      </c>
      <c r="Z20" s="93">
        <v>1.2125999999999999</v>
      </c>
      <c r="AA20" s="93">
        <v>236.65</v>
      </c>
      <c r="AB20" s="93">
        <v>0.83</v>
      </c>
      <c r="AC20" s="93">
        <f t="shared" si="0"/>
        <v>0.2674967700440628</v>
      </c>
      <c r="AD20" s="93">
        <v>1.6099999999999999</v>
      </c>
      <c r="AE20" s="93">
        <f t="shared" si="1"/>
        <v>1.8166739070336873E-3</v>
      </c>
      <c r="AF20" s="93">
        <v>6.31</v>
      </c>
      <c r="AG20" s="93">
        <f t="shared" si="2"/>
        <v>7.1200076729084263E-3</v>
      </c>
      <c r="AH20" s="93">
        <v>0</v>
      </c>
      <c r="AI20" s="93">
        <f t="shared" si="3"/>
        <v>0</v>
      </c>
      <c r="AJ20" s="25"/>
      <c r="AK20" s="25"/>
    </row>
    <row r="21" spans="1:37" s="2" customFormat="1" ht="23.25">
      <c r="A21" s="14" t="s">
        <v>49</v>
      </c>
      <c r="B21" s="6">
        <v>524</v>
      </c>
      <c r="C21" s="15">
        <v>1184</v>
      </c>
      <c r="D21" s="7">
        <v>100</v>
      </c>
      <c r="E21" s="6" t="s">
        <v>64</v>
      </c>
      <c r="F21" s="16" t="s">
        <v>98</v>
      </c>
      <c r="G21" s="16" t="s">
        <v>153</v>
      </c>
      <c r="H21" s="33">
        <v>73.3</v>
      </c>
      <c r="I21" s="10">
        <v>2</v>
      </c>
      <c r="J21" s="35" t="s">
        <v>286</v>
      </c>
      <c r="K21" s="12">
        <v>42226</v>
      </c>
      <c r="L21" s="11" t="s">
        <v>203</v>
      </c>
      <c r="M21" s="93">
        <v>45.3</v>
      </c>
      <c r="N21" s="93">
        <v>20.425000000000001</v>
      </c>
      <c r="O21" s="93">
        <v>5.3250000000000002</v>
      </c>
      <c r="P21" s="93">
        <v>2.4500000000000002</v>
      </c>
      <c r="Q21" s="93">
        <v>2.54488</v>
      </c>
      <c r="R21" s="93">
        <v>71.224999999999994</v>
      </c>
      <c r="S21" s="93">
        <v>2</v>
      </c>
      <c r="T21" s="93">
        <v>0.2</v>
      </c>
      <c r="U21" s="93">
        <v>7.4999999999999997E-2</v>
      </c>
      <c r="V21" s="93">
        <v>4.2726499999999996</v>
      </c>
      <c r="W21" s="93">
        <v>0</v>
      </c>
      <c r="X21" s="93">
        <v>0</v>
      </c>
      <c r="Y21" s="93">
        <v>73.5</v>
      </c>
      <c r="Z21" s="93">
        <v>1.3776299999999999</v>
      </c>
      <c r="AA21" s="93">
        <v>114.62</v>
      </c>
      <c r="AB21" s="93">
        <v>1.6099999999999999</v>
      </c>
      <c r="AC21" s="93">
        <f t="shared" si="0"/>
        <v>4.4991229779770027E-2</v>
      </c>
      <c r="AD21" s="93">
        <v>0</v>
      </c>
      <c r="AE21" s="93">
        <f t="shared" si="1"/>
        <v>0</v>
      </c>
      <c r="AF21" s="93">
        <v>0</v>
      </c>
      <c r="AG21" s="93">
        <f t="shared" si="2"/>
        <v>0</v>
      </c>
      <c r="AH21" s="93">
        <v>0</v>
      </c>
      <c r="AI21" s="93">
        <f t="shared" si="3"/>
        <v>0</v>
      </c>
      <c r="AJ21" s="25"/>
      <c r="AK21" s="25"/>
    </row>
    <row r="22" spans="1:37" s="2" customFormat="1" ht="23.25">
      <c r="A22" s="14" t="s">
        <v>49</v>
      </c>
      <c r="B22" s="6">
        <v>524</v>
      </c>
      <c r="C22" s="15">
        <v>1189</v>
      </c>
      <c r="D22" s="7">
        <v>200</v>
      </c>
      <c r="E22" s="6" t="s">
        <v>65</v>
      </c>
      <c r="F22" s="16" t="s">
        <v>154</v>
      </c>
      <c r="G22" s="16" t="s">
        <v>155</v>
      </c>
      <c r="H22" s="33">
        <v>5.6</v>
      </c>
      <c r="I22" s="10">
        <v>2</v>
      </c>
      <c r="J22" s="35" t="s">
        <v>286</v>
      </c>
      <c r="K22" s="12">
        <v>42227</v>
      </c>
      <c r="L22" s="11" t="s">
        <v>203</v>
      </c>
      <c r="M22" s="93">
        <v>2.65</v>
      </c>
      <c r="N22" s="93">
        <v>2.25</v>
      </c>
      <c r="O22" s="93">
        <v>0.55000000000000004</v>
      </c>
      <c r="P22" s="93">
        <v>0.2</v>
      </c>
      <c r="Q22" s="93">
        <v>2.7667700000000002</v>
      </c>
      <c r="R22" s="93">
        <v>5.625</v>
      </c>
      <c r="S22" s="93">
        <v>0</v>
      </c>
      <c r="T22" s="93">
        <v>0</v>
      </c>
      <c r="U22" s="93">
        <v>2.5000000000000001E-2</v>
      </c>
      <c r="V22" s="93">
        <v>2.3445499999999999</v>
      </c>
      <c r="W22" s="93">
        <v>0</v>
      </c>
      <c r="X22" s="93">
        <v>0</v>
      </c>
      <c r="Y22" s="93">
        <v>5.65</v>
      </c>
      <c r="Z22" s="93">
        <v>0.98792899999999995</v>
      </c>
      <c r="AA22" s="93">
        <v>63.957999999999998</v>
      </c>
      <c r="AB22" s="93">
        <v>0</v>
      </c>
      <c r="AC22" s="93">
        <f t="shared" si="0"/>
        <v>0.32631632653061227</v>
      </c>
      <c r="AD22" s="93">
        <v>0</v>
      </c>
      <c r="AE22" s="93">
        <f t="shared" si="1"/>
        <v>0</v>
      </c>
      <c r="AF22" s="93">
        <v>0</v>
      </c>
      <c r="AG22" s="93">
        <f t="shared" si="2"/>
        <v>0</v>
      </c>
      <c r="AH22" s="93">
        <v>3.2</v>
      </c>
      <c r="AI22" s="93">
        <f t="shared" si="3"/>
        <v>1.6326530612244899E-2</v>
      </c>
      <c r="AJ22" s="25"/>
      <c r="AK22" s="25"/>
    </row>
    <row r="23" spans="1:37" s="2" customFormat="1" ht="23.25">
      <c r="A23" s="14" t="s">
        <v>49</v>
      </c>
      <c r="B23" s="6">
        <v>524</v>
      </c>
      <c r="C23" s="15">
        <v>1219</v>
      </c>
      <c r="D23" s="7">
        <v>100</v>
      </c>
      <c r="E23" s="6" t="s">
        <v>66</v>
      </c>
      <c r="F23" s="36" t="s">
        <v>98</v>
      </c>
      <c r="G23" s="36" t="s">
        <v>156</v>
      </c>
      <c r="H23" s="33">
        <v>16.645</v>
      </c>
      <c r="I23" s="34">
        <v>2</v>
      </c>
      <c r="J23" s="35" t="s">
        <v>286</v>
      </c>
      <c r="K23" s="37">
        <v>42226</v>
      </c>
      <c r="L23" s="35" t="s">
        <v>203</v>
      </c>
      <c r="M23" s="93">
        <v>9.8000000000000007</v>
      </c>
      <c r="N23" s="93">
        <v>4.5750000000000002</v>
      </c>
      <c r="O23" s="93">
        <v>1.7</v>
      </c>
      <c r="P23" s="93">
        <v>0.57499999999999996</v>
      </c>
      <c r="Q23" s="93">
        <v>2.5966499999999999</v>
      </c>
      <c r="R23" s="93">
        <v>16.574999999999999</v>
      </c>
      <c r="S23" s="93">
        <v>7.4999999999999997E-2</v>
      </c>
      <c r="T23" s="93">
        <v>0</v>
      </c>
      <c r="U23" s="93">
        <v>0</v>
      </c>
      <c r="V23" s="93">
        <v>1.6319900000000001</v>
      </c>
      <c r="W23" s="93">
        <v>0</v>
      </c>
      <c r="X23" s="93">
        <v>0</v>
      </c>
      <c r="Y23" s="93">
        <v>16.649999999999999</v>
      </c>
      <c r="Z23" s="93">
        <v>1.24847</v>
      </c>
      <c r="AA23" s="93">
        <v>148.25</v>
      </c>
      <c r="AB23" s="93">
        <v>0</v>
      </c>
      <c r="AC23" s="93">
        <f t="shared" si="0"/>
        <v>0.25447367291765011</v>
      </c>
      <c r="AD23" s="93">
        <v>0</v>
      </c>
      <c r="AE23" s="93">
        <f t="shared" si="1"/>
        <v>0</v>
      </c>
      <c r="AF23" s="93">
        <v>1.2</v>
      </c>
      <c r="AG23" s="93">
        <f t="shared" si="2"/>
        <v>2.0598206239539974E-3</v>
      </c>
      <c r="AH23" s="93">
        <v>0</v>
      </c>
      <c r="AI23" s="93">
        <f t="shared" si="3"/>
        <v>0</v>
      </c>
      <c r="AJ23" s="25"/>
      <c r="AK23" s="25"/>
    </row>
    <row r="24" spans="1:37" s="2" customFormat="1" ht="23.25">
      <c r="A24" s="14" t="s">
        <v>49</v>
      </c>
      <c r="B24" s="6">
        <v>524</v>
      </c>
      <c r="C24" s="15">
        <v>1274</v>
      </c>
      <c r="D24" s="7">
        <v>100</v>
      </c>
      <c r="E24" s="6" t="s">
        <v>223</v>
      </c>
      <c r="F24" s="36" t="s">
        <v>116</v>
      </c>
      <c r="G24" s="36" t="s">
        <v>98</v>
      </c>
      <c r="H24" s="33">
        <v>29.225000000000001</v>
      </c>
      <c r="I24" s="34">
        <v>2</v>
      </c>
      <c r="J24" s="35" t="s">
        <v>12</v>
      </c>
      <c r="K24" s="37">
        <v>42226</v>
      </c>
      <c r="L24" s="35" t="s">
        <v>203</v>
      </c>
      <c r="M24" s="93">
        <v>11.1</v>
      </c>
      <c r="N24" s="93">
        <v>10.5</v>
      </c>
      <c r="O24" s="93">
        <v>5.4</v>
      </c>
      <c r="P24" s="93">
        <v>2.25</v>
      </c>
      <c r="Q24" s="93">
        <v>3.0848</v>
      </c>
      <c r="R24" s="93">
        <v>26.5</v>
      </c>
      <c r="S24" s="93">
        <v>2.1</v>
      </c>
      <c r="T24" s="93">
        <v>0.47499999999999998</v>
      </c>
      <c r="U24" s="93">
        <v>0.17499999999999999</v>
      </c>
      <c r="V24" s="93">
        <v>4.7395699999999996</v>
      </c>
      <c r="W24" s="93">
        <v>0</v>
      </c>
      <c r="X24" s="93">
        <v>0</v>
      </c>
      <c r="Y24" s="93">
        <v>29.25</v>
      </c>
      <c r="Z24" s="93">
        <v>1.27003</v>
      </c>
      <c r="AA24" s="93">
        <v>3.57</v>
      </c>
      <c r="AB24" s="93">
        <v>0</v>
      </c>
      <c r="AC24" s="93">
        <f t="shared" si="0"/>
        <v>3.490162532078699E-3</v>
      </c>
      <c r="AD24" s="93">
        <v>5.87</v>
      </c>
      <c r="AE24" s="93">
        <f t="shared" si="1"/>
        <v>5.7387266283759003E-3</v>
      </c>
      <c r="AF24" s="93">
        <v>0</v>
      </c>
      <c r="AG24" s="93">
        <f t="shared" si="2"/>
        <v>0</v>
      </c>
      <c r="AH24" s="93">
        <v>0</v>
      </c>
      <c r="AI24" s="93">
        <f t="shared" si="3"/>
        <v>0</v>
      </c>
      <c r="AJ24" s="25"/>
      <c r="AK24" s="25"/>
    </row>
    <row r="25" spans="1:37" s="104" customFormat="1" ht="23.25">
      <c r="F25" s="140" t="s">
        <v>204</v>
      </c>
      <c r="G25" s="140"/>
      <c r="H25" s="112">
        <f>SUM(H4:H24)</f>
        <v>546.68900000000019</v>
      </c>
      <c r="I25" s="105"/>
      <c r="J25" s="105"/>
      <c r="K25" s="105"/>
      <c r="L25" s="105"/>
      <c r="M25" s="106">
        <f t="shared" ref="M25:P25" si="4">SUM(M4:M24)</f>
        <v>281.69999999999993</v>
      </c>
      <c r="N25" s="106">
        <f t="shared" si="4"/>
        <v>162.17500000000001</v>
      </c>
      <c r="O25" s="106">
        <f t="shared" si="4"/>
        <v>74.350000000000009</v>
      </c>
      <c r="P25" s="106">
        <f t="shared" si="4"/>
        <v>29.65</v>
      </c>
      <c r="Q25" s="106" t="s">
        <v>205</v>
      </c>
      <c r="R25" s="106">
        <f t="shared" ref="R25:U25" si="5">SUM(R4:R24)</f>
        <v>533.54999999999995</v>
      </c>
      <c r="S25" s="106">
        <f t="shared" si="5"/>
        <v>12.024999999999999</v>
      </c>
      <c r="T25" s="106">
        <f t="shared" si="5"/>
        <v>1.6749999999999998</v>
      </c>
      <c r="U25" s="106">
        <f t="shared" si="5"/>
        <v>0.625</v>
      </c>
      <c r="V25" s="106" t="s">
        <v>205</v>
      </c>
      <c r="W25" s="106">
        <f>SUM(W4:W24)</f>
        <v>0</v>
      </c>
      <c r="X25" s="106">
        <f t="shared" ref="X25:Y25" si="6">SUM(X4:X24)</f>
        <v>0</v>
      </c>
      <c r="Y25" s="106">
        <f t="shared" si="6"/>
        <v>547.875</v>
      </c>
      <c r="Z25" s="106" t="s">
        <v>205</v>
      </c>
      <c r="AA25" s="106">
        <f>SUM(AA4:AA24)</f>
        <v>3048.2792000000004</v>
      </c>
      <c r="AB25" s="106">
        <f>SUM(AB4:AB24)</f>
        <v>29.109999999999996</v>
      </c>
      <c r="AC25" s="106" t="s">
        <v>205</v>
      </c>
      <c r="AD25" s="106">
        <f>SUM(AD4:AD24)</f>
        <v>818.59700000000009</v>
      </c>
      <c r="AE25" s="106" t="s">
        <v>205</v>
      </c>
      <c r="AF25" s="106">
        <f>SUM(AF4:AF24)</f>
        <v>20.329999999999998</v>
      </c>
      <c r="AG25" s="106" t="s">
        <v>205</v>
      </c>
      <c r="AH25" s="106">
        <f>SUM(AH4:AH24)</f>
        <v>8.5150000000000006</v>
      </c>
      <c r="AI25" s="103" t="s">
        <v>205</v>
      </c>
      <c r="AJ25" s="113"/>
      <c r="AK25" s="113"/>
    </row>
    <row r="26" spans="1:37" s="104" customFormat="1" ht="23.25">
      <c r="F26" s="140" t="s">
        <v>206</v>
      </c>
      <c r="G26" s="140"/>
      <c r="H26" s="105"/>
      <c r="I26" s="105"/>
      <c r="J26" s="105"/>
      <c r="K26" s="105"/>
      <c r="L26" s="105"/>
      <c r="M26" s="106" t="s">
        <v>205</v>
      </c>
      <c r="N26" s="106" t="s">
        <v>205</v>
      </c>
      <c r="O26" s="106" t="s">
        <v>205</v>
      </c>
      <c r="P26" s="106" t="s">
        <v>205</v>
      </c>
      <c r="Q26" s="106">
        <f>SUMPRODUCT(Q4:Q24,H4:H24)/H25</f>
        <v>2.7676468426655725</v>
      </c>
      <c r="R26" s="106" t="s">
        <v>205</v>
      </c>
      <c r="S26" s="106" t="s">
        <v>205</v>
      </c>
      <c r="T26" s="106" t="s">
        <v>205</v>
      </c>
      <c r="U26" s="106" t="s">
        <v>205</v>
      </c>
      <c r="V26" s="106">
        <f>SUMPRODUCT(V4:V24,H4:H24)/H25</f>
        <v>3.2114990882933432</v>
      </c>
      <c r="W26" s="106" t="s">
        <v>205</v>
      </c>
      <c r="X26" s="106" t="s">
        <v>205</v>
      </c>
      <c r="Y26" s="106" t="s">
        <v>205</v>
      </c>
      <c r="Z26" s="106">
        <f>SUMPRODUCT(Z4:Z24,H4:H24)/H25</f>
        <v>1.2122999869944335</v>
      </c>
      <c r="AA26" s="106" t="s">
        <v>205</v>
      </c>
      <c r="AB26" s="106" t="s">
        <v>205</v>
      </c>
      <c r="AC26" s="106">
        <f>SUMPRODUCT(AC4:AC24,H4:H24)/H25</f>
        <v>0.16007190298584487</v>
      </c>
      <c r="AD26" s="106" t="s">
        <v>205</v>
      </c>
      <c r="AE26" s="106">
        <f>SUMPRODUCT(AE4:AE24,H4:H24)/H25</f>
        <v>4.2782067527032203E-2</v>
      </c>
      <c r="AF26" s="106" t="s">
        <v>205</v>
      </c>
      <c r="AG26" s="106">
        <f>SUMPRODUCT(AG4:AG24,H4:H24)/H25</f>
        <v>1.0625001469887678E-3</v>
      </c>
      <c r="AH26" s="106" t="s">
        <v>205</v>
      </c>
      <c r="AI26" s="106">
        <f>SUMPRODUCT(AI4:AI24,H4:H24)/H25</f>
        <v>4.4501666264679584E-4</v>
      </c>
      <c r="AJ26" s="114"/>
      <c r="AK26" s="114"/>
    </row>
    <row r="32" spans="1:37" ht="23.25">
      <c r="A32" s="84" t="s">
        <v>282</v>
      </c>
      <c r="B32" s="84"/>
      <c r="C32" s="84"/>
      <c r="D32" s="84"/>
      <c r="E32" s="56"/>
    </row>
    <row r="33" spans="1:29" ht="63" customHeight="1">
      <c r="A33" s="127" t="s">
        <v>202</v>
      </c>
      <c r="B33" s="127" t="s">
        <v>0</v>
      </c>
      <c r="C33" s="141" t="s">
        <v>1</v>
      </c>
      <c r="D33" s="142" t="s">
        <v>2</v>
      </c>
      <c r="E33" s="127" t="s">
        <v>3</v>
      </c>
      <c r="F33" s="127" t="s">
        <v>304</v>
      </c>
      <c r="G33" s="127" t="s">
        <v>305</v>
      </c>
      <c r="H33" s="134" t="s">
        <v>306</v>
      </c>
      <c r="I33" s="127" t="s">
        <v>4</v>
      </c>
      <c r="J33" s="127" t="s">
        <v>5</v>
      </c>
      <c r="K33" s="135" t="s">
        <v>6</v>
      </c>
      <c r="L33" s="127" t="s">
        <v>7</v>
      </c>
      <c r="M33" s="136" t="s">
        <v>317</v>
      </c>
      <c r="N33" s="136"/>
      <c r="O33" s="136"/>
      <c r="P33" s="136"/>
      <c r="Q33" s="137" t="s">
        <v>307</v>
      </c>
      <c r="R33" s="129" t="s">
        <v>310</v>
      </c>
      <c r="S33" s="130"/>
      <c r="T33" s="131"/>
      <c r="U33" s="137" t="s">
        <v>311</v>
      </c>
      <c r="V33" s="122" t="s">
        <v>235</v>
      </c>
      <c r="W33" s="122" t="s">
        <v>318</v>
      </c>
      <c r="X33" s="122" t="s">
        <v>319</v>
      </c>
      <c r="Y33" s="96" t="s">
        <v>236</v>
      </c>
      <c r="Z33" s="122" t="s">
        <v>237</v>
      </c>
      <c r="AA33" s="122" t="s">
        <v>320</v>
      </c>
      <c r="AB33" s="122" t="s">
        <v>302</v>
      </c>
      <c r="AC33" s="80" t="s">
        <v>246</v>
      </c>
    </row>
    <row r="34" spans="1:29" ht="34.5" customHeight="1">
      <c r="A34" s="127"/>
      <c r="B34" s="127"/>
      <c r="C34" s="141"/>
      <c r="D34" s="142"/>
      <c r="E34" s="127"/>
      <c r="F34" s="127"/>
      <c r="G34" s="127"/>
      <c r="H34" s="134"/>
      <c r="I34" s="127"/>
      <c r="J34" s="127"/>
      <c r="K34" s="135"/>
      <c r="L34" s="127"/>
      <c r="M34" s="70" t="s">
        <v>289</v>
      </c>
      <c r="N34" s="71" t="s">
        <v>290</v>
      </c>
      <c r="O34" s="71" t="s">
        <v>291</v>
      </c>
      <c r="P34" s="70" t="s">
        <v>292</v>
      </c>
      <c r="Q34" s="137"/>
      <c r="R34" s="70" t="s">
        <v>297</v>
      </c>
      <c r="S34" s="71" t="s">
        <v>298</v>
      </c>
      <c r="T34" s="70" t="s">
        <v>299</v>
      </c>
      <c r="U34" s="137"/>
      <c r="V34" s="123"/>
      <c r="W34" s="123"/>
      <c r="X34" s="123"/>
      <c r="Y34" s="97"/>
      <c r="Z34" s="123"/>
      <c r="AA34" s="123"/>
      <c r="AB34" s="123"/>
      <c r="AC34" s="98" t="s">
        <v>321</v>
      </c>
    </row>
    <row r="35" spans="1:29" ht="23.25">
      <c r="A35" s="75" t="s">
        <v>49</v>
      </c>
      <c r="B35" s="40">
        <v>524</v>
      </c>
      <c r="C35" s="40">
        <v>11</v>
      </c>
      <c r="D35" s="40">
        <v>800</v>
      </c>
      <c r="E35" s="40" t="s">
        <v>50</v>
      </c>
      <c r="F35" s="38" t="s">
        <v>105</v>
      </c>
      <c r="G35" s="38" t="s">
        <v>138</v>
      </c>
      <c r="H35" s="40">
        <v>40.673999999999999</v>
      </c>
      <c r="I35" s="41">
        <v>4</v>
      </c>
      <c r="J35" s="87" t="s">
        <v>285</v>
      </c>
      <c r="K35" s="39">
        <v>42227</v>
      </c>
      <c r="L35" s="41" t="s">
        <v>238</v>
      </c>
      <c r="M35" s="26">
        <v>6.5</v>
      </c>
      <c r="N35" s="26">
        <v>18.5</v>
      </c>
      <c r="O35" s="26">
        <v>13.125</v>
      </c>
      <c r="P35" s="26">
        <v>2.5</v>
      </c>
      <c r="Q35" s="26">
        <v>3.3851800000000001</v>
      </c>
      <c r="R35" s="23">
        <v>0</v>
      </c>
      <c r="S35" s="23">
        <v>0</v>
      </c>
      <c r="T35" s="92">
        <v>40.625</v>
      </c>
      <c r="U35" s="23">
        <v>1.1066</v>
      </c>
      <c r="V35" s="85">
        <v>302</v>
      </c>
      <c r="W35" s="85">
        <v>170</v>
      </c>
      <c r="X35" s="85">
        <v>50</v>
      </c>
      <c r="Y35" s="85">
        <v>6</v>
      </c>
      <c r="Z35" s="85">
        <v>0</v>
      </c>
      <c r="AA35" s="92">
        <v>1726.65</v>
      </c>
      <c r="AB35" s="26">
        <v>1.2128843276505175</v>
      </c>
      <c r="AC35" s="86">
        <v>741</v>
      </c>
    </row>
    <row r="36" spans="1:29" ht="23.25">
      <c r="A36" s="75" t="s">
        <v>49</v>
      </c>
      <c r="B36" s="40">
        <v>524</v>
      </c>
      <c r="C36" s="40">
        <v>11</v>
      </c>
      <c r="D36" s="40">
        <v>800</v>
      </c>
      <c r="E36" s="40" t="s">
        <v>50</v>
      </c>
      <c r="F36" s="42" t="s">
        <v>138</v>
      </c>
      <c r="G36" s="43" t="s">
        <v>105</v>
      </c>
      <c r="H36" s="44">
        <v>40.673999999999999</v>
      </c>
      <c r="I36" s="41">
        <v>4</v>
      </c>
      <c r="J36" s="87" t="s">
        <v>103</v>
      </c>
      <c r="K36" s="39">
        <v>42227</v>
      </c>
      <c r="L36" s="41" t="s">
        <v>238</v>
      </c>
      <c r="M36" s="26">
        <v>2.6</v>
      </c>
      <c r="N36" s="26">
        <v>20.875</v>
      </c>
      <c r="O36" s="26">
        <v>15.074999999999999</v>
      </c>
      <c r="P36" s="26">
        <v>2.1</v>
      </c>
      <c r="Q36" s="26">
        <v>3.5079099999999999</v>
      </c>
      <c r="R36" s="23">
        <v>0</v>
      </c>
      <c r="S36" s="23">
        <v>0</v>
      </c>
      <c r="T36" s="92">
        <v>40.65</v>
      </c>
      <c r="U36" s="23">
        <v>1.1248800000000001</v>
      </c>
      <c r="V36" s="85">
        <v>94</v>
      </c>
      <c r="W36" s="85">
        <v>93</v>
      </c>
      <c r="X36" s="85">
        <v>4</v>
      </c>
      <c r="Y36" s="85">
        <v>3</v>
      </c>
      <c r="Z36" s="85">
        <v>0</v>
      </c>
      <c r="AA36" s="92">
        <v>764.18</v>
      </c>
      <c r="AB36" s="26">
        <v>0.53679781397733894</v>
      </c>
      <c r="AC36" s="86">
        <v>0</v>
      </c>
    </row>
    <row r="37" spans="1:29" ht="23.25">
      <c r="A37" s="75" t="s">
        <v>49</v>
      </c>
      <c r="B37" s="40">
        <v>524</v>
      </c>
      <c r="C37" s="40">
        <v>114</v>
      </c>
      <c r="D37" s="40">
        <v>100</v>
      </c>
      <c r="E37" s="40" t="s">
        <v>239</v>
      </c>
      <c r="F37" s="38" t="s">
        <v>98</v>
      </c>
      <c r="G37" s="38" t="s">
        <v>240</v>
      </c>
      <c r="H37" s="40">
        <v>4.8540000000000001</v>
      </c>
      <c r="I37" s="41">
        <v>4</v>
      </c>
      <c r="J37" s="87" t="s">
        <v>285</v>
      </c>
      <c r="K37" s="39">
        <v>42227</v>
      </c>
      <c r="L37" s="41" t="s">
        <v>238</v>
      </c>
      <c r="M37" s="26">
        <v>0.05</v>
      </c>
      <c r="N37" s="26">
        <v>1.2250000000000001</v>
      </c>
      <c r="O37" s="26">
        <v>2.9750000000000001</v>
      </c>
      <c r="P37" s="26">
        <v>0.625</v>
      </c>
      <c r="Q37" s="26">
        <v>4.0690299999999997</v>
      </c>
      <c r="R37" s="23">
        <v>0</v>
      </c>
      <c r="S37" s="23">
        <v>0</v>
      </c>
      <c r="T37" s="92">
        <v>4.875</v>
      </c>
      <c r="U37" s="23">
        <v>1.0196799999999999</v>
      </c>
      <c r="V37" s="85">
        <v>7</v>
      </c>
      <c r="W37" s="85">
        <v>0</v>
      </c>
      <c r="X37" s="85">
        <v>8</v>
      </c>
      <c r="Y37" s="85">
        <v>0</v>
      </c>
      <c r="Z37" s="85">
        <v>0</v>
      </c>
      <c r="AA37" s="92">
        <v>33.020000000000003</v>
      </c>
      <c r="AB37" s="26">
        <v>0.19436105715462948</v>
      </c>
      <c r="AC37" s="86">
        <v>121</v>
      </c>
    </row>
    <row r="38" spans="1:29" ht="23.25">
      <c r="A38" s="75" t="s">
        <v>49</v>
      </c>
      <c r="B38" s="40">
        <v>524</v>
      </c>
      <c r="C38" s="40">
        <v>114</v>
      </c>
      <c r="D38" s="40">
        <v>100</v>
      </c>
      <c r="E38" s="40" t="s">
        <v>239</v>
      </c>
      <c r="F38" s="38" t="s">
        <v>240</v>
      </c>
      <c r="G38" s="38" t="s">
        <v>98</v>
      </c>
      <c r="H38" s="40">
        <v>4.8540000000000001</v>
      </c>
      <c r="I38" s="41">
        <v>4</v>
      </c>
      <c r="J38" s="40" t="s">
        <v>103</v>
      </c>
      <c r="K38" s="39">
        <v>42227</v>
      </c>
      <c r="L38" s="41" t="s">
        <v>238</v>
      </c>
      <c r="M38" s="26">
        <v>0.125</v>
      </c>
      <c r="N38" s="26">
        <v>1.6</v>
      </c>
      <c r="O38" s="26">
        <v>2.1</v>
      </c>
      <c r="P38" s="26">
        <v>1.075</v>
      </c>
      <c r="Q38" s="26">
        <v>4.2104600000000003</v>
      </c>
      <c r="R38" s="23">
        <v>0</v>
      </c>
      <c r="S38" s="23">
        <v>0</v>
      </c>
      <c r="T38" s="92">
        <v>4.9000000000000004</v>
      </c>
      <c r="U38" s="23">
        <v>0.99321899999999996</v>
      </c>
      <c r="V38" s="85">
        <v>0</v>
      </c>
      <c r="W38" s="85">
        <v>0</v>
      </c>
      <c r="X38" s="85">
        <v>0</v>
      </c>
      <c r="Y38" s="85">
        <v>0</v>
      </c>
      <c r="Z38" s="85">
        <v>0</v>
      </c>
      <c r="AA38" s="92">
        <v>0</v>
      </c>
      <c r="AB38" s="26">
        <v>0</v>
      </c>
      <c r="AC38" s="86">
        <v>50</v>
      </c>
    </row>
    <row r="39" spans="1:29" s="104" customFormat="1" ht="23.25">
      <c r="A39" s="107"/>
      <c r="B39" s="107"/>
      <c r="C39" s="107"/>
      <c r="D39" s="107"/>
      <c r="E39" s="107"/>
      <c r="F39" s="138" t="s">
        <v>204</v>
      </c>
      <c r="G39" s="139"/>
      <c r="H39" s="108">
        <v>91.055999999999997</v>
      </c>
      <c r="I39" s="109"/>
      <c r="J39" s="109"/>
      <c r="K39" s="109"/>
      <c r="L39" s="109"/>
      <c r="M39" s="110">
        <v>9.2759999999999998</v>
      </c>
      <c r="N39" s="110">
        <v>42.203000000000003</v>
      </c>
      <c r="O39" s="110">
        <v>33.277000000000001</v>
      </c>
      <c r="P39" s="110">
        <v>6.3</v>
      </c>
      <c r="Q39" s="110" t="s">
        <v>205</v>
      </c>
      <c r="R39" s="110">
        <f>SUM(R35:R38)</f>
        <v>0</v>
      </c>
      <c r="S39" s="110">
        <f t="shared" ref="S39:T39" si="7">SUM(S35:S38)</f>
        <v>0</v>
      </c>
      <c r="T39" s="110">
        <f t="shared" si="7"/>
        <v>91.050000000000011</v>
      </c>
      <c r="U39" s="110" t="s">
        <v>205</v>
      </c>
      <c r="V39" s="111">
        <f t="shared" ref="V39:Z39" si="8">SUM(V35:V38)</f>
        <v>403</v>
      </c>
      <c r="W39" s="111">
        <f t="shared" si="8"/>
        <v>263</v>
      </c>
      <c r="X39" s="111">
        <f t="shared" si="8"/>
        <v>62</v>
      </c>
      <c r="Y39" s="111">
        <f t="shared" si="8"/>
        <v>9</v>
      </c>
      <c r="Z39" s="111">
        <f t="shared" si="8"/>
        <v>0</v>
      </c>
      <c r="AA39" s="110">
        <f>SUM(AA35:AA38)</f>
        <v>2523.85</v>
      </c>
      <c r="AB39" s="110" t="s">
        <v>205</v>
      </c>
      <c r="AC39" s="111">
        <v>912</v>
      </c>
    </row>
    <row r="40" spans="1:29" s="104" customFormat="1" ht="23.25">
      <c r="A40" s="107"/>
      <c r="B40" s="107"/>
      <c r="C40" s="107"/>
      <c r="D40" s="107"/>
      <c r="E40" s="107"/>
      <c r="F40" s="138" t="s">
        <v>206</v>
      </c>
      <c r="G40" s="139"/>
      <c r="H40" s="109"/>
      <c r="I40" s="109"/>
      <c r="J40" s="109"/>
      <c r="K40" s="109"/>
      <c r="L40" s="109"/>
      <c r="M40" s="110" t="s">
        <v>205</v>
      </c>
      <c r="N40" s="110" t="s">
        <v>205</v>
      </c>
      <c r="O40" s="110" t="s">
        <v>205</v>
      </c>
      <c r="P40" s="110" t="s">
        <v>205</v>
      </c>
      <c r="Q40" s="110">
        <v>3.5204510094886659</v>
      </c>
      <c r="R40" s="110" t="s">
        <v>205</v>
      </c>
      <c r="S40" s="110" t="s">
        <v>205</v>
      </c>
      <c r="T40" s="110" t="s">
        <v>205</v>
      </c>
      <c r="U40" s="110">
        <v>1.10408791585398</v>
      </c>
      <c r="V40" s="108" t="s">
        <v>205</v>
      </c>
      <c r="W40" s="108" t="s">
        <v>205</v>
      </c>
      <c r="X40" s="108" t="s">
        <v>205</v>
      </c>
      <c r="Y40" s="108" t="s">
        <v>205</v>
      </c>
      <c r="Z40" s="108" t="s">
        <v>205</v>
      </c>
      <c r="AA40" s="110" t="s">
        <v>205</v>
      </c>
      <c r="AB40" s="110">
        <v>0.79193024073097895</v>
      </c>
      <c r="AC40" s="108" t="s">
        <v>205</v>
      </c>
    </row>
  </sheetData>
  <mergeCells count="53">
    <mergeCell ref="AA33:AA34"/>
    <mergeCell ref="AB33:AB34"/>
    <mergeCell ref="F39:G39"/>
    <mergeCell ref="F40:G40"/>
    <mergeCell ref="G33:G34"/>
    <mergeCell ref="F33:F34"/>
    <mergeCell ref="A2:A3"/>
    <mergeCell ref="B2:B3"/>
    <mergeCell ref="C2:C3"/>
    <mergeCell ref="D2:D3"/>
    <mergeCell ref="E2:E3"/>
    <mergeCell ref="F25:G25"/>
    <mergeCell ref="F26:G26"/>
    <mergeCell ref="G2:G3"/>
    <mergeCell ref="H33:H34"/>
    <mergeCell ref="U33:U34"/>
    <mergeCell ref="M33:P33"/>
    <mergeCell ref="Q33:Q34"/>
    <mergeCell ref="I33:I34"/>
    <mergeCell ref="J33:J34"/>
    <mergeCell ref="K33:K34"/>
    <mergeCell ref="L33:L34"/>
    <mergeCell ref="F2:F3"/>
    <mergeCell ref="M2:P2"/>
    <mergeCell ref="Q2:Q3"/>
    <mergeCell ref="R2:U2"/>
    <mergeCell ref="H2:H3"/>
    <mergeCell ref="A33:A34"/>
    <mergeCell ref="B33:B34"/>
    <mergeCell ref="C33:C34"/>
    <mergeCell ref="D33:D34"/>
    <mergeCell ref="E33:E34"/>
    <mergeCell ref="I2:I3"/>
    <mergeCell ref="J2:J3"/>
    <mergeCell ref="K2:K3"/>
    <mergeCell ref="L2:L3"/>
    <mergeCell ref="AG2:AG3"/>
    <mergeCell ref="AH2:AH3"/>
    <mergeCell ref="AI2:AI3"/>
    <mergeCell ref="W2:Y2"/>
    <mergeCell ref="R33:T33"/>
    <mergeCell ref="AF2:AF3"/>
    <mergeCell ref="Z2:Z3"/>
    <mergeCell ref="AA2:AA3"/>
    <mergeCell ref="AB2:AB3"/>
    <mergeCell ref="AC2:AC3"/>
    <mergeCell ref="AD2:AD3"/>
    <mergeCell ref="AE2:AE3"/>
    <mergeCell ref="V33:V34"/>
    <mergeCell ref="W33:W34"/>
    <mergeCell ref="X33:X34"/>
    <mergeCell ref="V2:V3"/>
    <mergeCell ref="Z33:Z34"/>
  </mergeCells>
  <printOptions horizontalCentered="1"/>
  <pageMargins left="0.25" right="0.25" top="0.75" bottom="0.75" header="0.3" footer="0.3"/>
  <pageSetup paperSize="8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6"/>
  <sheetViews>
    <sheetView view="pageBreakPreview" topLeftCell="D1" zoomScale="60" zoomScaleNormal="90" zoomScalePageLayoutView="55" workbookViewId="0">
      <selection activeCell="P86" sqref="P85:P86"/>
    </sheetView>
  </sheetViews>
  <sheetFormatPr defaultRowHeight="15"/>
  <cols>
    <col min="1" max="1" width="28.42578125" customWidth="1"/>
    <col min="5" max="5" width="25.28515625" bestFit="1" customWidth="1"/>
    <col min="8" max="8" width="10.140625" customWidth="1"/>
    <col min="9" max="9" width="10.7109375" customWidth="1"/>
    <col min="10" max="10" width="9.140625" customWidth="1"/>
    <col min="11" max="11" width="10.7109375" customWidth="1"/>
    <col min="12" max="13" width="9.140625" customWidth="1"/>
    <col min="14" max="14" width="13.140625" customWidth="1"/>
    <col min="15" max="15" width="12" customWidth="1"/>
    <col min="16" max="16" width="9.140625" customWidth="1"/>
    <col min="17" max="17" width="14.140625" customWidth="1"/>
    <col min="18" max="18" width="10.85546875" customWidth="1"/>
    <col min="19" max="19" width="16.5703125" customWidth="1"/>
    <col min="20" max="20" width="13" customWidth="1"/>
    <col min="21" max="21" width="11.7109375" customWidth="1"/>
    <col min="22" max="22" width="12.42578125" customWidth="1"/>
    <col min="23" max="23" width="13.42578125" customWidth="1"/>
    <col min="24" max="24" width="16.140625" customWidth="1"/>
    <col min="25" max="25" width="10.7109375" customWidth="1"/>
    <col min="26" max="26" width="11.140625" customWidth="1"/>
    <col min="27" max="27" width="12.28515625" customWidth="1"/>
    <col min="28" max="28" width="10.42578125" customWidth="1"/>
    <col min="29" max="29" width="21.140625" customWidth="1"/>
    <col min="30" max="30" width="12" customWidth="1"/>
    <col min="31" max="31" width="9.140625" customWidth="1"/>
    <col min="32" max="32" width="14.28515625" customWidth="1"/>
    <col min="33" max="33" width="11" customWidth="1"/>
    <col min="34" max="34" width="11.7109375" style="56" customWidth="1"/>
    <col min="35" max="35" width="9" style="56" customWidth="1"/>
    <col min="36" max="37" width="9" customWidth="1"/>
  </cols>
  <sheetData>
    <row r="1" spans="1:44" ht="23.25">
      <c r="A1" s="84" t="s">
        <v>283</v>
      </c>
      <c r="B1" s="84"/>
      <c r="C1" s="84"/>
      <c r="D1" s="84"/>
      <c r="E1" s="56"/>
    </row>
    <row r="2" spans="1:44" s="30" customFormat="1" ht="28.5" customHeight="1">
      <c r="A2" s="127" t="s">
        <v>202</v>
      </c>
      <c r="B2" s="127" t="s">
        <v>0</v>
      </c>
      <c r="C2" s="141" t="s">
        <v>1</v>
      </c>
      <c r="D2" s="142" t="s">
        <v>2</v>
      </c>
      <c r="E2" s="127" t="s">
        <v>3</v>
      </c>
      <c r="F2" s="127" t="s">
        <v>304</v>
      </c>
      <c r="G2" s="127" t="s">
        <v>305</v>
      </c>
      <c r="H2" s="134" t="s">
        <v>306</v>
      </c>
      <c r="I2" s="127" t="s">
        <v>4</v>
      </c>
      <c r="J2" s="127" t="s">
        <v>5</v>
      </c>
      <c r="K2" s="135" t="s">
        <v>6</v>
      </c>
      <c r="L2" s="127" t="s">
        <v>7</v>
      </c>
      <c r="M2" s="136" t="s">
        <v>317</v>
      </c>
      <c r="N2" s="136"/>
      <c r="O2" s="136"/>
      <c r="P2" s="136"/>
      <c r="Q2" s="137" t="s">
        <v>307</v>
      </c>
      <c r="R2" s="136" t="s">
        <v>308</v>
      </c>
      <c r="S2" s="136"/>
      <c r="T2" s="136"/>
      <c r="U2" s="136"/>
      <c r="V2" s="137" t="s">
        <v>309</v>
      </c>
      <c r="W2" s="129" t="s">
        <v>310</v>
      </c>
      <c r="X2" s="130"/>
      <c r="Y2" s="131"/>
      <c r="Z2" s="137" t="s">
        <v>311</v>
      </c>
      <c r="AA2" s="126" t="s">
        <v>312</v>
      </c>
      <c r="AB2" s="126" t="s">
        <v>313</v>
      </c>
      <c r="AC2" s="124" t="s">
        <v>300</v>
      </c>
      <c r="AD2" s="122" t="s">
        <v>314</v>
      </c>
      <c r="AE2" s="132" t="s">
        <v>301</v>
      </c>
      <c r="AF2" s="122" t="s">
        <v>315</v>
      </c>
      <c r="AG2" s="124" t="s">
        <v>302</v>
      </c>
      <c r="AH2" s="122" t="s">
        <v>316</v>
      </c>
      <c r="AI2" s="122" t="s">
        <v>303</v>
      </c>
    </row>
    <row r="3" spans="1:44" s="30" customFormat="1" ht="52.5" customHeight="1">
      <c r="A3" s="127"/>
      <c r="B3" s="127"/>
      <c r="C3" s="141"/>
      <c r="D3" s="142"/>
      <c r="E3" s="127"/>
      <c r="F3" s="127"/>
      <c r="G3" s="127"/>
      <c r="H3" s="134"/>
      <c r="I3" s="127"/>
      <c r="J3" s="127"/>
      <c r="K3" s="135"/>
      <c r="L3" s="127"/>
      <c r="M3" s="70" t="s">
        <v>289</v>
      </c>
      <c r="N3" s="71" t="s">
        <v>290</v>
      </c>
      <c r="O3" s="71" t="s">
        <v>291</v>
      </c>
      <c r="P3" s="70" t="s">
        <v>292</v>
      </c>
      <c r="Q3" s="137"/>
      <c r="R3" s="70" t="s">
        <v>293</v>
      </c>
      <c r="S3" s="71" t="s">
        <v>294</v>
      </c>
      <c r="T3" s="71" t="s">
        <v>295</v>
      </c>
      <c r="U3" s="70" t="s">
        <v>296</v>
      </c>
      <c r="V3" s="137"/>
      <c r="W3" s="70" t="s">
        <v>297</v>
      </c>
      <c r="X3" s="71" t="s">
        <v>298</v>
      </c>
      <c r="Y3" s="70" t="s">
        <v>299</v>
      </c>
      <c r="Z3" s="137"/>
      <c r="AA3" s="126"/>
      <c r="AB3" s="126"/>
      <c r="AC3" s="125"/>
      <c r="AD3" s="123"/>
      <c r="AE3" s="133"/>
      <c r="AF3" s="123"/>
      <c r="AG3" s="125"/>
      <c r="AH3" s="123"/>
      <c r="AI3" s="123"/>
    </row>
    <row r="4" spans="1:44" s="2" customFormat="1" ht="24" customHeight="1">
      <c r="A4" s="14" t="s">
        <v>67</v>
      </c>
      <c r="B4" s="6">
        <v>526</v>
      </c>
      <c r="C4" s="15">
        <v>105</v>
      </c>
      <c r="D4" s="7">
        <v>200</v>
      </c>
      <c r="E4" s="6" t="s">
        <v>68</v>
      </c>
      <c r="F4" s="29" t="s">
        <v>157</v>
      </c>
      <c r="G4" s="29" t="s">
        <v>158</v>
      </c>
      <c r="H4" s="21">
        <v>40.179000000000002</v>
      </c>
      <c r="I4" s="7">
        <v>2</v>
      </c>
      <c r="J4" s="6" t="s">
        <v>12</v>
      </c>
      <c r="K4" s="20">
        <v>42245</v>
      </c>
      <c r="L4" s="6" t="s">
        <v>203</v>
      </c>
      <c r="M4" s="94">
        <v>6.88</v>
      </c>
      <c r="N4" s="94">
        <v>12.64</v>
      </c>
      <c r="O4" s="94">
        <v>11.34</v>
      </c>
      <c r="P4" s="94">
        <v>9.32</v>
      </c>
      <c r="Q4" s="94">
        <v>4.0300200000000004</v>
      </c>
      <c r="R4" s="94">
        <v>36.44</v>
      </c>
      <c r="S4" s="94">
        <v>2.84</v>
      </c>
      <c r="T4" s="94">
        <v>0.52</v>
      </c>
      <c r="U4" s="94">
        <v>0.37</v>
      </c>
      <c r="V4" s="94">
        <v>4.8903400000000001</v>
      </c>
      <c r="W4" s="94">
        <v>0</v>
      </c>
      <c r="X4" s="94">
        <v>0</v>
      </c>
      <c r="Y4" s="94">
        <v>40.18</v>
      </c>
      <c r="Z4" s="94">
        <v>1.2547299999999999</v>
      </c>
      <c r="AA4" s="94">
        <v>21.3</v>
      </c>
      <c r="AB4" s="94">
        <v>0</v>
      </c>
      <c r="AC4" s="94">
        <f t="shared" ref="AC4:AC24" si="0">(AA4+AB4*0.5)/(3.5*H4*1000)*100</f>
        <v>1.5146505103945555E-2</v>
      </c>
      <c r="AD4" s="94">
        <v>22.36</v>
      </c>
      <c r="AE4" s="94">
        <f t="shared" ref="AE4:AE24" si="1">AD4/(3.5*H4*1000)*100</f>
        <v>1.5900274841512799E-2</v>
      </c>
      <c r="AF4" s="94">
        <v>3.6</v>
      </c>
      <c r="AG4" s="94">
        <f t="shared" ref="AG4:AG24" si="2">AF4/(3.5*H4*1000)*100</f>
        <v>2.5599726936246007E-3</v>
      </c>
      <c r="AH4" s="94">
        <v>0</v>
      </c>
      <c r="AI4" s="94">
        <f t="shared" ref="AI4:AI24" si="3">AH4/(3.5*H4*1000)*100</f>
        <v>0</v>
      </c>
      <c r="AK4" s="25"/>
      <c r="AL4" s="25">
        <f t="shared" ref="AL4:AL24" si="4">M4+N4+O4+P4</f>
        <v>40.18</v>
      </c>
      <c r="AM4" s="25">
        <f t="shared" ref="AM4:AM24" si="5">R4+S4+T4+U4</f>
        <v>40.17</v>
      </c>
      <c r="AN4" s="25">
        <f t="shared" ref="AN4:AN24" si="6">W4+X4+Y4</f>
        <v>40.18</v>
      </c>
      <c r="AP4" s="2">
        <f t="shared" ref="AP4:AP24" si="7">H4/AL4</f>
        <v>0.99997511199601796</v>
      </c>
      <c r="AQ4" s="2">
        <f t="shared" ref="AQ4:AQ24" si="8">H4/AM4</f>
        <v>1.0002240477968634</v>
      </c>
      <c r="AR4" s="2">
        <f t="shared" ref="AR4:AR24" si="9">H4/AN4</f>
        <v>0.99997511199601796</v>
      </c>
    </row>
    <row r="5" spans="1:44" s="2" customFormat="1" ht="24" customHeight="1">
      <c r="A5" s="14" t="s">
        <v>67</v>
      </c>
      <c r="B5" s="6">
        <v>526</v>
      </c>
      <c r="C5" s="15">
        <v>108</v>
      </c>
      <c r="D5" s="7">
        <v>201</v>
      </c>
      <c r="E5" s="6" t="s">
        <v>69</v>
      </c>
      <c r="F5" s="29" t="s">
        <v>159</v>
      </c>
      <c r="G5" s="29" t="s">
        <v>160</v>
      </c>
      <c r="H5" s="21">
        <v>50.375</v>
      </c>
      <c r="I5" s="7">
        <v>2</v>
      </c>
      <c r="J5" s="6" t="s">
        <v>12</v>
      </c>
      <c r="K5" s="20">
        <v>42244</v>
      </c>
      <c r="L5" s="6" t="s">
        <v>203</v>
      </c>
      <c r="M5" s="94">
        <v>23.1</v>
      </c>
      <c r="N5" s="94">
        <v>13.73</v>
      </c>
      <c r="O5" s="94">
        <v>8.85</v>
      </c>
      <c r="P5" s="94">
        <v>4.68</v>
      </c>
      <c r="Q5" s="94">
        <v>2.99871</v>
      </c>
      <c r="R5" s="94">
        <v>47.73</v>
      </c>
      <c r="S5" s="94">
        <v>2.06</v>
      </c>
      <c r="T5" s="94">
        <v>0.32</v>
      </c>
      <c r="U5" s="94">
        <v>0.27</v>
      </c>
      <c r="V5" s="94">
        <v>4.0692399999999997</v>
      </c>
      <c r="W5" s="94">
        <v>0</v>
      </c>
      <c r="X5" s="94">
        <v>0</v>
      </c>
      <c r="Y5" s="94">
        <v>50.38</v>
      </c>
      <c r="Z5" s="94">
        <v>1.2317800000000001</v>
      </c>
      <c r="AA5" s="94">
        <v>114.25</v>
      </c>
      <c r="AB5" s="94">
        <v>0</v>
      </c>
      <c r="AC5" s="94">
        <f t="shared" si="0"/>
        <v>6.479971641261964E-2</v>
      </c>
      <c r="AD5" s="94">
        <v>0</v>
      </c>
      <c r="AE5" s="94">
        <f t="shared" si="1"/>
        <v>0</v>
      </c>
      <c r="AF5" s="94">
        <v>20.95</v>
      </c>
      <c r="AG5" s="94">
        <f t="shared" si="2"/>
        <v>1.1882311237149945E-2</v>
      </c>
      <c r="AH5" s="94">
        <v>0</v>
      </c>
      <c r="AI5" s="94">
        <f t="shared" si="3"/>
        <v>0</v>
      </c>
      <c r="AK5" s="25"/>
      <c r="AL5" s="25">
        <f t="shared" si="4"/>
        <v>50.36</v>
      </c>
      <c r="AM5" s="25">
        <f t="shared" si="5"/>
        <v>50.38</v>
      </c>
      <c r="AN5" s="25">
        <f t="shared" si="6"/>
        <v>50.38</v>
      </c>
      <c r="AP5" s="2">
        <f t="shared" si="7"/>
        <v>1.0002978554408262</v>
      </c>
      <c r="AQ5" s="2">
        <f t="shared" si="8"/>
        <v>0.99990075426756642</v>
      </c>
      <c r="AR5" s="2">
        <f t="shared" si="9"/>
        <v>0.99990075426756642</v>
      </c>
    </row>
    <row r="6" spans="1:44" s="2" customFormat="1" ht="24" customHeight="1">
      <c r="A6" s="14" t="s">
        <v>67</v>
      </c>
      <c r="B6" s="6">
        <v>526</v>
      </c>
      <c r="C6" s="15">
        <v>108</v>
      </c>
      <c r="D6" s="7">
        <v>202</v>
      </c>
      <c r="E6" s="19" t="s">
        <v>70</v>
      </c>
      <c r="F6" s="29" t="s">
        <v>159</v>
      </c>
      <c r="G6" s="29" t="s">
        <v>161</v>
      </c>
      <c r="H6" s="21">
        <v>51.125</v>
      </c>
      <c r="I6" s="7">
        <v>2</v>
      </c>
      <c r="J6" s="6" t="s">
        <v>286</v>
      </c>
      <c r="K6" s="20">
        <v>42244</v>
      </c>
      <c r="L6" s="6" t="s">
        <v>203</v>
      </c>
      <c r="M6" s="94">
        <v>23.24</v>
      </c>
      <c r="N6" s="94">
        <v>15.54</v>
      </c>
      <c r="O6" s="94">
        <v>9.4700000000000006</v>
      </c>
      <c r="P6" s="94">
        <v>2.87</v>
      </c>
      <c r="Q6" s="94">
        <v>2.8487499999999999</v>
      </c>
      <c r="R6" s="94">
        <v>48.93</v>
      </c>
      <c r="S6" s="94">
        <v>1.6</v>
      </c>
      <c r="T6" s="94">
        <v>0.35</v>
      </c>
      <c r="U6" s="94">
        <v>0.25</v>
      </c>
      <c r="V6" s="94">
        <v>3.8073299999999999</v>
      </c>
      <c r="W6" s="94">
        <v>0</v>
      </c>
      <c r="X6" s="94">
        <v>0</v>
      </c>
      <c r="Y6" s="94">
        <v>51.13</v>
      </c>
      <c r="Z6" s="94">
        <v>1.20218</v>
      </c>
      <c r="AA6" s="94">
        <v>0</v>
      </c>
      <c r="AB6" s="94">
        <v>0</v>
      </c>
      <c r="AC6" s="94">
        <f t="shared" si="0"/>
        <v>0</v>
      </c>
      <c r="AD6" s="94">
        <v>26.35</v>
      </c>
      <c r="AE6" s="94">
        <f t="shared" si="1"/>
        <v>1.472581208522529E-2</v>
      </c>
      <c r="AF6" s="94">
        <v>6.1</v>
      </c>
      <c r="AG6" s="94">
        <f t="shared" si="2"/>
        <v>3.409011526370939E-3</v>
      </c>
      <c r="AH6" s="94">
        <v>0</v>
      </c>
      <c r="AI6" s="94">
        <f t="shared" si="3"/>
        <v>0</v>
      </c>
      <c r="AK6" s="25"/>
      <c r="AL6" s="25">
        <f t="shared" si="4"/>
        <v>51.12</v>
      </c>
      <c r="AM6" s="25">
        <f t="shared" si="5"/>
        <v>51.13</v>
      </c>
      <c r="AN6" s="25">
        <f t="shared" si="6"/>
        <v>51.13</v>
      </c>
      <c r="AP6" s="2">
        <f t="shared" si="7"/>
        <v>1.0000978090766823</v>
      </c>
      <c r="AQ6" s="2">
        <f t="shared" si="8"/>
        <v>0.99990221005280655</v>
      </c>
      <c r="AR6" s="2">
        <f t="shared" si="9"/>
        <v>0.99990221005280655</v>
      </c>
    </row>
    <row r="7" spans="1:44" s="2" customFormat="1" ht="24" customHeight="1">
      <c r="A7" s="14" t="s">
        <v>67</v>
      </c>
      <c r="B7" s="6">
        <v>526</v>
      </c>
      <c r="C7" s="15">
        <v>108</v>
      </c>
      <c r="D7" s="7">
        <v>202</v>
      </c>
      <c r="E7" s="19" t="s">
        <v>70</v>
      </c>
      <c r="F7" s="29" t="s">
        <v>161</v>
      </c>
      <c r="G7" s="29" t="s">
        <v>162</v>
      </c>
      <c r="H7" s="21">
        <v>12.148999999999999</v>
      </c>
      <c r="I7" s="7">
        <v>2</v>
      </c>
      <c r="J7" s="6" t="s">
        <v>12</v>
      </c>
      <c r="K7" s="20">
        <v>42244</v>
      </c>
      <c r="L7" s="6" t="s">
        <v>203</v>
      </c>
      <c r="M7" s="94">
        <v>4.6900000000000004</v>
      </c>
      <c r="N7" s="94">
        <v>4.74</v>
      </c>
      <c r="O7" s="94">
        <v>2.34</v>
      </c>
      <c r="P7" s="94">
        <v>0.37</v>
      </c>
      <c r="Q7" s="94">
        <v>2.86965</v>
      </c>
      <c r="R7" s="94">
        <v>12.15</v>
      </c>
      <c r="S7" s="94">
        <v>0</v>
      </c>
      <c r="T7" s="94">
        <v>0</v>
      </c>
      <c r="U7" s="94">
        <v>0</v>
      </c>
      <c r="V7" s="94">
        <v>2.6970900000000002</v>
      </c>
      <c r="W7" s="94">
        <v>0</v>
      </c>
      <c r="X7" s="94">
        <v>0</v>
      </c>
      <c r="Y7" s="94">
        <v>12.15</v>
      </c>
      <c r="Z7" s="94">
        <v>3.2657500000000002</v>
      </c>
      <c r="AA7" s="94">
        <v>140.36000000000001</v>
      </c>
      <c r="AB7" s="94">
        <v>0</v>
      </c>
      <c r="AC7" s="94">
        <f t="shared" si="0"/>
        <v>0.33009183589478269</v>
      </c>
      <c r="AD7" s="94">
        <v>7.9989999999999997</v>
      </c>
      <c r="AE7" s="94">
        <f t="shared" si="1"/>
        <v>1.8811659983772919E-2</v>
      </c>
      <c r="AF7" s="94">
        <v>0</v>
      </c>
      <c r="AG7" s="94">
        <f t="shared" si="2"/>
        <v>0</v>
      </c>
      <c r="AH7" s="94">
        <v>0.25</v>
      </c>
      <c r="AI7" s="94">
        <f t="shared" si="3"/>
        <v>5.8793786672624445E-4</v>
      </c>
      <c r="AK7" s="25"/>
      <c r="AL7" s="25">
        <f t="shared" si="4"/>
        <v>12.139999999999999</v>
      </c>
      <c r="AM7" s="25">
        <f t="shared" si="5"/>
        <v>12.15</v>
      </c>
      <c r="AN7" s="25">
        <f t="shared" si="6"/>
        <v>12.15</v>
      </c>
      <c r="AP7" s="2">
        <f t="shared" si="7"/>
        <v>1.0007413509060956</v>
      </c>
      <c r="AQ7" s="2">
        <f t="shared" si="8"/>
        <v>0.99991769547325093</v>
      </c>
      <c r="AR7" s="2">
        <f t="shared" si="9"/>
        <v>0.99991769547325093</v>
      </c>
    </row>
    <row r="8" spans="1:44" s="2" customFormat="1" ht="24" customHeight="1">
      <c r="A8" s="14" t="s">
        <v>67</v>
      </c>
      <c r="B8" s="6">
        <v>526</v>
      </c>
      <c r="C8" s="15">
        <v>108</v>
      </c>
      <c r="D8" s="7">
        <v>203</v>
      </c>
      <c r="E8" s="6" t="s">
        <v>71</v>
      </c>
      <c r="F8" s="29" t="s">
        <v>163</v>
      </c>
      <c r="G8" s="29" t="s">
        <v>161</v>
      </c>
      <c r="H8" s="21">
        <v>13</v>
      </c>
      <c r="I8" s="7">
        <v>2</v>
      </c>
      <c r="J8" s="6" t="s">
        <v>12</v>
      </c>
      <c r="K8" s="20">
        <v>42244</v>
      </c>
      <c r="L8" s="6" t="s">
        <v>203</v>
      </c>
      <c r="M8" s="94">
        <v>5.98</v>
      </c>
      <c r="N8" s="94">
        <v>2.99</v>
      </c>
      <c r="O8" s="94">
        <v>2.34</v>
      </c>
      <c r="P8" s="94">
        <v>1.68</v>
      </c>
      <c r="Q8" s="94">
        <v>3.09545</v>
      </c>
      <c r="R8" s="94">
        <v>12.3</v>
      </c>
      <c r="S8" s="94">
        <v>0.53</v>
      </c>
      <c r="T8" s="94">
        <v>0.13</v>
      </c>
      <c r="U8" s="94">
        <v>0.05</v>
      </c>
      <c r="V8" s="94">
        <v>3.7977300000000001</v>
      </c>
      <c r="W8" s="94">
        <v>0</v>
      </c>
      <c r="X8" s="94">
        <v>0</v>
      </c>
      <c r="Y8" s="94">
        <v>13</v>
      </c>
      <c r="Z8" s="94">
        <v>1.3131200000000001</v>
      </c>
      <c r="AA8" s="94">
        <v>16.95</v>
      </c>
      <c r="AB8" s="94">
        <v>0</v>
      </c>
      <c r="AC8" s="94">
        <f t="shared" si="0"/>
        <v>3.7252747252747249E-2</v>
      </c>
      <c r="AD8" s="94">
        <v>8.0239999999999991</v>
      </c>
      <c r="AE8" s="94">
        <f t="shared" si="1"/>
        <v>1.7635164835164831E-2</v>
      </c>
      <c r="AF8" s="94">
        <v>1.36</v>
      </c>
      <c r="AG8" s="94">
        <f t="shared" si="2"/>
        <v>2.9890109890109893E-3</v>
      </c>
      <c r="AH8" s="94">
        <v>0</v>
      </c>
      <c r="AI8" s="94">
        <f t="shared" si="3"/>
        <v>0</v>
      </c>
      <c r="AK8" s="25"/>
      <c r="AL8" s="25">
        <f t="shared" si="4"/>
        <v>12.99</v>
      </c>
      <c r="AM8" s="25">
        <f t="shared" si="5"/>
        <v>13.010000000000002</v>
      </c>
      <c r="AN8" s="25">
        <f t="shared" si="6"/>
        <v>13</v>
      </c>
      <c r="AP8" s="2">
        <f t="shared" si="7"/>
        <v>1.0007698229407236</v>
      </c>
      <c r="AQ8" s="2">
        <f t="shared" si="8"/>
        <v>0.99923136049192918</v>
      </c>
      <c r="AR8" s="2">
        <f t="shared" si="9"/>
        <v>1</v>
      </c>
    </row>
    <row r="9" spans="1:44" s="2" customFormat="1" ht="24" customHeight="1">
      <c r="A9" s="14" t="s">
        <v>67</v>
      </c>
      <c r="B9" s="6">
        <v>526</v>
      </c>
      <c r="C9" s="15">
        <v>108</v>
      </c>
      <c r="D9" s="7">
        <v>203</v>
      </c>
      <c r="E9" s="6" t="s">
        <v>71</v>
      </c>
      <c r="F9" s="29" t="s">
        <v>164</v>
      </c>
      <c r="G9" s="29" t="s">
        <v>163</v>
      </c>
      <c r="H9" s="21">
        <v>36.799999999999997</v>
      </c>
      <c r="I9" s="7">
        <v>2</v>
      </c>
      <c r="J9" s="6" t="s">
        <v>12</v>
      </c>
      <c r="K9" s="20">
        <v>42244</v>
      </c>
      <c r="L9" s="6" t="s">
        <v>203</v>
      </c>
      <c r="M9" s="94">
        <v>15.16</v>
      </c>
      <c r="N9" s="94">
        <v>14.07</v>
      </c>
      <c r="O9" s="94">
        <v>6.12</v>
      </c>
      <c r="P9" s="94">
        <v>1.45</v>
      </c>
      <c r="Q9" s="94">
        <v>2.8629600000000002</v>
      </c>
      <c r="R9" s="94">
        <v>36.15</v>
      </c>
      <c r="S9" s="94">
        <v>0.65</v>
      </c>
      <c r="T9" s="94">
        <v>0</v>
      </c>
      <c r="U9" s="94">
        <v>0</v>
      </c>
      <c r="V9" s="94">
        <v>2.9479899999999999</v>
      </c>
      <c r="W9" s="94">
        <v>0</v>
      </c>
      <c r="X9" s="94">
        <v>0</v>
      </c>
      <c r="Y9" s="94">
        <v>36.799999999999997</v>
      </c>
      <c r="Z9" s="94">
        <v>1.3665099999999999</v>
      </c>
      <c r="AA9" s="94">
        <v>148.35</v>
      </c>
      <c r="AB9" s="94">
        <v>6.3</v>
      </c>
      <c r="AC9" s="94">
        <f t="shared" si="0"/>
        <v>0.11762422360248449</v>
      </c>
      <c r="AD9" s="94">
        <v>0</v>
      </c>
      <c r="AE9" s="94">
        <f t="shared" si="1"/>
        <v>0</v>
      </c>
      <c r="AF9" s="94">
        <v>0</v>
      </c>
      <c r="AG9" s="94">
        <f t="shared" si="2"/>
        <v>0</v>
      </c>
      <c r="AH9" s="94">
        <v>1.3</v>
      </c>
      <c r="AI9" s="94">
        <f t="shared" si="3"/>
        <v>1.0093167701863354E-3</v>
      </c>
      <c r="AK9" s="25"/>
      <c r="AL9" s="25">
        <f t="shared" si="4"/>
        <v>36.800000000000004</v>
      </c>
      <c r="AM9" s="25">
        <f t="shared" si="5"/>
        <v>36.799999999999997</v>
      </c>
      <c r="AN9" s="25">
        <f t="shared" si="6"/>
        <v>36.799999999999997</v>
      </c>
      <c r="AP9" s="2">
        <f t="shared" si="7"/>
        <v>0.99999999999999978</v>
      </c>
      <c r="AQ9" s="2">
        <f t="shared" si="8"/>
        <v>1</v>
      </c>
      <c r="AR9" s="2">
        <f t="shared" si="9"/>
        <v>1</v>
      </c>
    </row>
    <row r="10" spans="1:44" s="2" customFormat="1" ht="24" customHeight="1">
      <c r="A10" s="14" t="s">
        <v>67</v>
      </c>
      <c r="B10" s="6">
        <v>526</v>
      </c>
      <c r="C10" s="15">
        <v>108</v>
      </c>
      <c r="D10" s="7">
        <v>204</v>
      </c>
      <c r="E10" s="6" t="s">
        <v>72</v>
      </c>
      <c r="F10" s="29" t="s">
        <v>165</v>
      </c>
      <c r="G10" s="29" t="s">
        <v>164</v>
      </c>
      <c r="H10" s="21">
        <v>45.607999999999997</v>
      </c>
      <c r="I10" s="7">
        <v>2</v>
      </c>
      <c r="J10" s="6" t="s">
        <v>12</v>
      </c>
      <c r="K10" s="20">
        <v>42244</v>
      </c>
      <c r="L10" s="6" t="s">
        <v>203</v>
      </c>
      <c r="M10" s="94">
        <v>15.39</v>
      </c>
      <c r="N10" s="94">
        <v>17.010000000000002</v>
      </c>
      <c r="O10" s="94">
        <v>9.81</v>
      </c>
      <c r="P10" s="94">
        <v>3.4</v>
      </c>
      <c r="Q10" s="94">
        <v>3.1401699999999999</v>
      </c>
      <c r="R10" s="94">
        <v>44.66</v>
      </c>
      <c r="S10" s="94">
        <v>0.88</v>
      </c>
      <c r="T10" s="94">
        <v>0.08</v>
      </c>
      <c r="U10" s="94">
        <v>0</v>
      </c>
      <c r="V10" s="94">
        <v>3.75848</v>
      </c>
      <c r="W10" s="94">
        <v>0</v>
      </c>
      <c r="X10" s="94">
        <v>0</v>
      </c>
      <c r="Y10" s="94">
        <v>45.61</v>
      </c>
      <c r="Z10" s="94">
        <v>1.3234399999999999</v>
      </c>
      <c r="AA10" s="94">
        <v>110.36</v>
      </c>
      <c r="AB10" s="94">
        <v>1.36</v>
      </c>
      <c r="AC10" s="94">
        <f t="shared" si="0"/>
        <v>6.956173102463227E-2</v>
      </c>
      <c r="AD10" s="94">
        <v>15.3</v>
      </c>
      <c r="AE10" s="94">
        <f t="shared" si="1"/>
        <v>9.5847846242513857E-3</v>
      </c>
      <c r="AF10" s="94">
        <v>0.96</v>
      </c>
      <c r="AG10" s="94">
        <f t="shared" si="2"/>
        <v>6.0139825093342015E-4</v>
      </c>
      <c r="AH10" s="94">
        <v>0</v>
      </c>
      <c r="AI10" s="94">
        <f t="shared" si="3"/>
        <v>0</v>
      </c>
      <c r="AK10" s="25"/>
      <c r="AL10" s="25">
        <f t="shared" si="4"/>
        <v>45.610000000000007</v>
      </c>
      <c r="AM10" s="25">
        <f t="shared" si="5"/>
        <v>45.62</v>
      </c>
      <c r="AN10" s="25">
        <f t="shared" si="6"/>
        <v>45.61</v>
      </c>
      <c r="AP10" s="2">
        <f t="shared" si="7"/>
        <v>0.99995614996711224</v>
      </c>
      <c r="AQ10" s="2">
        <f t="shared" si="8"/>
        <v>0.99973695747479174</v>
      </c>
      <c r="AR10" s="2">
        <f t="shared" si="9"/>
        <v>0.99995614996711246</v>
      </c>
    </row>
    <row r="11" spans="1:44" s="2" customFormat="1" ht="24" customHeight="1">
      <c r="A11" s="14" t="s">
        <v>67</v>
      </c>
      <c r="B11" s="6">
        <v>526</v>
      </c>
      <c r="C11" s="15">
        <v>128</v>
      </c>
      <c r="D11" s="7">
        <v>100</v>
      </c>
      <c r="E11" s="6" t="s">
        <v>73</v>
      </c>
      <c r="F11" s="29" t="s">
        <v>166</v>
      </c>
      <c r="G11" s="29" t="s">
        <v>98</v>
      </c>
      <c r="H11" s="21">
        <v>8.3629999999999995</v>
      </c>
      <c r="I11" s="7">
        <v>2</v>
      </c>
      <c r="J11" s="6" t="s">
        <v>12</v>
      </c>
      <c r="K11" s="20">
        <v>42244</v>
      </c>
      <c r="L11" s="6" t="s">
        <v>203</v>
      </c>
      <c r="M11" s="94">
        <v>6.87</v>
      </c>
      <c r="N11" s="94">
        <v>0.72</v>
      </c>
      <c r="O11" s="94">
        <v>0.54</v>
      </c>
      <c r="P11" s="94">
        <v>0.23</v>
      </c>
      <c r="Q11" s="94">
        <v>1.98495</v>
      </c>
      <c r="R11" s="94">
        <v>8.36</v>
      </c>
      <c r="S11" s="94">
        <v>0</v>
      </c>
      <c r="T11" s="94">
        <v>0</v>
      </c>
      <c r="U11" s="94">
        <v>0</v>
      </c>
      <c r="V11" s="94">
        <v>2.9937100000000001</v>
      </c>
      <c r="W11" s="94">
        <v>0</v>
      </c>
      <c r="X11" s="94">
        <v>0</v>
      </c>
      <c r="Y11" s="94">
        <v>8.36</v>
      </c>
      <c r="Z11" s="94">
        <v>1.17469</v>
      </c>
      <c r="AA11" s="94">
        <v>14.2</v>
      </c>
      <c r="AB11" s="94">
        <v>0</v>
      </c>
      <c r="AC11" s="94">
        <f t="shared" si="0"/>
        <v>4.8513007977315038E-2</v>
      </c>
      <c r="AD11" s="94">
        <v>10.32</v>
      </c>
      <c r="AE11" s="94">
        <f t="shared" si="1"/>
        <v>3.5257341008865579E-2</v>
      </c>
      <c r="AF11" s="94">
        <v>0.62</v>
      </c>
      <c r="AG11" s="94">
        <f t="shared" si="2"/>
        <v>2.1181735877419242E-3</v>
      </c>
      <c r="AH11" s="94">
        <v>0</v>
      </c>
      <c r="AI11" s="94">
        <f t="shared" si="3"/>
        <v>0</v>
      </c>
      <c r="AK11" s="25"/>
      <c r="AL11" s="25">
        <f t="shared" si="4"/>
        <v>8.36</v>
      </c>
      <c r="AM11" s="25">
        <f t="shared" si="5"/>
        <v>8.36</v>
      </c>
      <c r="AN11" s="25">
        <f t="shared" si="6"/>
        <v>8.36</v>
      </c>
      <c r="AP11" s="2">
        <f t="shared" si="7"/>
        <v>1.0003588516746411</v>
      </c>
      <c r="AQ11" s="2">
        <f t="shared" si="8"/>
        <v>1.0003588516746411</v>
      </c>
      <c r="AR11" s="2">
        <f t="shared" si="9"/>
        <v>1.0003588516746411</v>
      </c>
    </row>
    <row r="12" spans="1:44" s="2" customFormat="1" ht="24" customHeight="1">
      <c r="A12" s="14" t="s">
        <v>67</v>
      </c>
      <c r="B12" s="6">
        <v>526</v>
      </c>
      <c r="C12" s="15">
        <v>1095</v>
      </c>
      <c r="D12" s="7">
        <v>201</v>
      </c>
      <c r="E12" s="6" t="s">
        <v>74</v>
      </c>
      <c r="F12" s="29">
        <v>64684</v>
      </c>
      <c r="G12" s="29">
        <v>107384</v>
      </c>
      <c r="H12" s="21">
        <v>42.7</v>
      </c>
      <c r="I12" s="7">
        <v>2</v>
      </c>
      <c r="J12" s="6" t="s">
        <v>286</v>
      </c>
      <c r="K12" s="20">
        <v>42243</v>
      </c>
      <c r="L12" s="6" t="s">
        <v>203</v>
      </c>
      <c r="M12" s="94">
        <v>5.05</v>
      </c>
      <c r="N12" s="94">
        <v>14.13</v>
      </c>
      <c r="O12" s="94">
        <v>13.98</v>
      </c>
      <c r="P12" s="94">
        <v>9.5500000000000007</v>
      </c>
      <c r="Q12" s="94">
        <v>4.09</v>
      </c>
      <c r="R12" s="94">
        <v>36.979999999999997</v>
      </c>
      <c r="S12" s="94">
        <v>3.95</v>
      </c>
      <c r="T12" s="94">
        <v>0.93</v>
      </c>
      <c r="U12" s="94">
        <v>0.85</v>
      </c>
      <c r="V12" s="94">
        <v>5.7210000000000001</v>
      </c>
      <c r="W12" s="94">
        <v>0</v>
      </c>
      <c r="X12" s="94">
        <v>0</v>
      </c>
      <c r="Y12" s="94">
        <v>42.7</v>
      </c>
      <c r="Z12" s="94">
        <v>1.284</v>
      </c>
      <c r="AA12" s="94">
        <v>118</v>
      </c>
      <c r="AB12" s="94">
        <v>56</v>
      </c>
      <c r="AC12" s="94">
        <f t="shared" si="0"/>
        <v>9.7691535630645684E-2</v>
      </c>
      <c r="AD12" s="94">
        <v>2.3199999999999998</v>
      </c>
      <c r="AE12" s="94">
        <f t="shared" si="1"/>
        <v>1.5523586483773832E-3</v>
      </c>
      <c r="AF12" s="94">
        <v>1.36</v>
      </c>
      <c r="AG12" s="94">
        <f t="shared" si="2"/>
        <v>9.1000334560053522E-4</v>
      </c>
      <c r="AH12" s="94">
        <v>0</v>
      </c>
      <c r="AI12" s="94">
        <f t="shared" si="3"/>
        <v>0</v>
      </c>
      <c r="AK12" s="25"/>
      <c r="AL12" s="25">
        <f t="shared" si="4"/>
        <v>42.709999999999994</v>
      </c>
      <c r="AM12" s="25">
        <f t="shared" si="5"/>
        <v>42.71</v>
      </c>
      <c r="AN12" s="25">
        <f t="shared" si="6"/>
        <v>42.7</v>
      </c>
      <c r="AP12" s="2">
        <f t="shared" si="7"/>
        <v>0.99976586279559843</v>
      </c>
      <c r="AQ12" s="2">
        <f t="shared" si="8"/>
        <v>0.99976586279559831</v>
      </c>
      <c r="AR12" s="2">
        <f t="shared" si="9"/>
        <v>1</v>
      </c>
    </row>
    <row r="13" spans="1:44" s="2" customFormat="1" ht="24" customHeight="1">
      <c r="A13" s="14" t="s">
        <v>67</v>
      </c>
      <c r="B13" s="6">
        <v>526</v>
      </c>
      <c r="C13" s="15">
        <v>1095</v>
      </c>
      <c r="D13" s="7">
        <v>202</v>
      </c>
      <c r="E13" s="6" t="s">
        <v>274</v>
      </c>
      <c r="F13" s="29">
        <v>107384</v>
      </c>
      <c r="G13" s="29">
        <v>148873</v>
      </c>
      <c r="H13" s="21">
        <v>41.488999999999997</v>
      </c>
      <c r="I13" s="7">
        <v>2</v>
      </c>
      <c r="J13" s="6" t="s">
        <v>286</v>
      </c>
      <c r="K13" s="20">
        <v>42243</v>
      </c>
      <c r="L13" s="6" t="s">
        <v>203</v>
      </c>
      <c r="M13" s="94">
        <v>18.57</v>
      </c>
      <c r="N13" s="94">
        <v>12.25</v>
      </c>
      <c r="O13" s="94">
        <v>8.57</v>
      </c>
      <c r="P13" s="94">
        <v>2.1</v>
      </c>
      <c r="Q13" s="94">
        <v>4.6120000000000001</v>
      </c>
      <c r="R13" s="94">
        <v>27.43</v>
      </c>
      <c r="S13" s="94">
        <v>14.06</v>
      </c>
      <c r="T13" s="94">
        <v>0</v>
      </c>
      <c r="U13" s="94">
        <v>0</v>
      </c>
      <c r="V13" s="94">
        <v>3.9809999999999999</v>
      </c>
      <c r="W13" s="94">
        <v>0</v>
      </c>
      <c r="X13" s="94">
        <v>0</v>
      </c>
      <c r="Y13" s="94">
        <v>41.49</v>
      </c>
      <c r="Z13" s="94">
        <v>1.248</v>
      </c>
      <c r="AA13" s="94">
        <v>118</v>
      </c>
      <c r="AB13" s="94">
        <v>162</v>
      </c>
      <c r="AC13" s="94">
        <f t="shared" si="0"/>
        <v>0.13704148776095557</v>
      </c>
      <c r="AD13" s="94">
        <v>169</v>
      </c>
      <c r="AE13" s="94">
        <f t="shared" si="1"/>
        <v>0.11638196699297232</v>
      </c>
      <c r="AF13" s="94">
        <v>12.2</v>
      </c>
      <c r="AG13" s="94">
        <f t="shared" si="2"/>
        <v>8.4015384456465215E-3</v>
      </c>
      <c r="AH13" s="94">
        <v>0</v>
      </c>
      <c r="AI13" s="94">
        <f t="shared" si="3"/>
        <v>0</v>
      </c>
      <c r="AK13" s="25"/>
      <c r="AL13" s="25">
        <f t="shared" si="4"/>
        <v>41.49</v>
      </c>
      <c r="AM13" s="25">
        <f t="shared" si="5"/>
        <v>41.49</v>
      </c>
      <c r="AN13" s="25">
        <f t="shared" si="6"/>
        <v>41.49</v>
      </c>
      <c r="AP13" s="2">
        <f t="shared" si="7"/>
        <v>0.99997589780670026</v>
      </c>
      <c r="AQ13" s="2">
        <f t="shared" si="8"/>
        <v>0.99997589780670026</v>
      </c>
      <c r="AR13" s="2">
        <f t="shared" si="9"/>
        <v>0.99997589780670026</v>
      </c>
    </row>
    <row r="14" spans="1:44" s="2" customFormat="1" ht="24" customHeight="1">
      <c r="A14" s="14" t="s">
        <v>67</v>
      </c>
      <c r="B14" s="6">
        <v>526</v>
      </c>
      <c r="C14" s="15">
        <v>1095</v>
      </c>
      <c r="D14" s="7">
        <v>203</v>
      </c>
      <c r="E14" s="6" t="s">
        <v>75</v>
      </c>
      <c r="F14" s="29" t="s">
        <v>167</v>
      </c>
      <c r="G14" s="29" t="s">
        <v>168</v>
      </c>
      <c r="H14" s="21">
        <v>55.15</v>
      </c>
      <c r="I14" s="7">
        <v>2</v>
      </c>
      <c r="J14" s="6" t="s">
        <v>286</v>
      </c>
      <c r="K14" s="20">
        <v>42243</v>
      </c>
      <c r="L14" s="6" t="s">
        <v>203</v>
      </c>
      <c r="M14" s="94">
        <v>12.03</v>
      </c>
      <c r="N14" s="94">
        <v>17.11</v>
      </c>
      <c r="O14" s="94">
        <v>15.09</v>
      </c>
      <c r="P14" s="94">
        <v>10.92</v>
      </c>
      <c r="Q14" s="94">
        <v>3.8606500000000001</v>
      </c>
      <c r="R14" s="94">
        <v>49.49</v>
      </c>
      <c r="S14" s="94">
        <v>3.97</v>
      </c>
      <c r="T14" s="94">
        <v>1.1100000000000001</v>
      </c>
      <c r="U14" s="94">
        <v>0.57999999999999996</v>
      </c>
      <c r="V14" s="94">
        <v>4.5766799999999996</v>
      </c>
      <c r="W14" s="94">
        <v>0</v>
      </c>
      <c r="X14" s="94">
        <v>0</v>
      </c>
      <c r="Y14" s="94">
        <v>55.15</v>
      </c>
      <c r="Z14" s="94">
        <v>1.41753</v>
      </c>
      <c r="AA14" s="94">
        <v>25.62</v>
      </c>
      <c r="AB14" s="94">
        <v>0</v>
      </c>
      <c r="AC14" s="94">
        <f t="shared" si="0"/>
        <v>1.327289211242067E-2</v>
      </c>
      <c r="AD14" s="94">
        <v>16.32</v>
      </c>
      <c r="AE14" s="94">
        <f t="shared" si="1"/>
        <v>8.4548633596684374E-3</v>
      </c>
      <c r="AF14" s="94">
        <v>0</v>
      </c>
      <c r="AG14" s="94">
        <f t="shared" si="2"/>
        <v>0</v>
      </c>
      <c r="AH14" s="94">
        <v>0</v>
      </c>
      <c r="AI14" s="94">
        <f t="shared" si="3"/>
        <v>0</v>
      </c>
      <c r="AK14" s="25"/>
      <c r="AL14" s="25">
        <f t="shared" si="4"/>
        <v>55.150000000000006</v>
      </c>
      <c r="AM14" s="25">
        <f t="shared" si="5"/>
        <v>55.15</v>
      </c>
      <c r="AN14" s="25">
        <f t="shared" si="6"/>
        <v>55.15</v>
      </c>
      <c r="AP14" s="2">
        <f t="shared" si="7"/>
        <v>0.99999999999999989</v>
      </c>
      <c r="AQ14" s="2">
        <f t="shared" si="8"/>
        <v>1</v>
      </c>
      <c r="AR14" s="2">
        <f t="shared" si="9"/>
        <v>1</v>
      </c>
    </row>
    <row r="15" spans="1:44" s="2" customFormat="1" ht="24" customHeight="1">
      <c r="A15" s="14" t="s">
        <v>67</v>
      </c>
      <c r="B15" s="6">
        <v>526</v>
      </c>
      <c r="C15" s="15">
        <v>1250</v>
      </c>
      <c r="D15" s="7">
        <v>100</v>
      </c>
      <c r="E15" s="6" t="s">
        <v>76</v>
      </c>
      <c r="F15" s="29" t="s">
        <v>98</v>
      </c>
      <c r="G15" s="29" t="s">
        <v>169</v>
      </c>
      <c r="H15" s="21">
        <v>2.2999999999999998</v>
      </c>
      <c r="I15" s="7">
        <v>2</v>
      </c>
      <c r="J15" s="6" t="s">
        <v>286</v>
      </c>
      <c r="K15" s="20">
        <v>42244</v>
      </c>
      <c r="L15" s="6" t="s">
        <v>203</v>
      </c>
      <c r="M15" s="94">
        <v>0.22</v>
      </c>
      <c r="N15" s="94">
        <v>0.71</v>
      </c>
      <c r="O15" s="94">
        <v>1.04</v>
      </c>
      <c r="P15" s="94">
        <v>0.33</v>
      </c>
      <c r="Q15" s="94">
        <v>3.9197600000000001</v>
      </c>
      <c r="R15" s="94">
        <v>2.2999999999999998</v>
      </c>
      <c r="S15" s="94">
        <v>0</v>
      </c>
      <c r="T15" s="94">
        <v>0</v>
      </c>
      <c r="U15" s="94">
        <v>0</v>
      </c>
      <c r="V15" s="94">
        <v>2.3868900000000002</v>
      </c>
      <c r="W15" s="94">
        <v>0</v>
      </c>
      <c r="X15" s="94">
        <v>0</v>
      </c>
      <c r="Y15" s="94">
        <v>2.2999999999999998</v>
      </c>
      <c r="Z15" s="94">
        <v>1.1698500000000001</v>
      </c>
      <c r="AA15" s="94">
        <v>145.19999999999999</v>
      </c>
      <c r="AB15" s="94">
        <v>0</v>
      </c>
      <c r="AC15" s="94">
        <f t="shared" si="0"/>
        <v>1.8037267080745343</v>
      </c>
      <c r="AD15" s="94">
        <v>0</v>
      </c>
      <c r="AE15" s="94">
        <f t="shared" si="1"/>
        <v>0</v>
      </c>
      <c r="AF15" s="94">
        <v>0</v>
      </c>
      <c r="AG15" s="94">
        <f t="shared" si="2"/>
        <v>0</v>
      </c>
      <c r="AH15" s="94">
        <v>0</v>
      </c>
      <c r="AI15" s="94">
        <f t="shared" si="3"/>
        <v>0</v>
      </c>
      <c r="AK15" s="25"/>
      <c r="AL15" s="25">
        <f t="shared" si="4"/>
        <v>2.2999999999999998</v>
      </c>
      <c r="AM15" s="25">
        <f t="shared" si="5"/>
        <v>2.2999999999999998</v>
      </c>
      <c r="AN15" s="25">
        <f t="shared" si="6"/>
        <v>2.2999999999999998</v>
      </c>
      <c r="AP15" s="2">
        <f t="shared" si="7"/>
        <v>1</v>
      </c>
      <c r="AQ15" s="2">
        <f t="shared" si="8"/>
        <v>1</v>
      </c>
      <c r="AR15" s="2">
        <f t="shared" si="9"/>
        <v>1</v>
      </c>
    </row>
    <row r="16" spans="1:44" s="2" customFormat="1" ht="24" customHeight="1">
      <c r="A16" s="14" t="s">
        <v>67</v>
      </c>
      <c r="B16" s="6">
        <v>526</v>
      </c>
      <c r="C16" s="15">
        <v>1263</v>
      </c>
      <c r="D16" s="7">
        <v>100</v>
      </c>
      <c r="E16" s="6" t="s">
        <v>224</v>
      </c>
      <c r="F16" s="29" t="s">
        <v>98</v>
      </c>
      <c r="G16" s="29" t="s">
        <v>100</v>
      </c>
      <c r="H16" s="21">
        <v>20.524999999999999</v>
      </c>
      <c r="I16" s="7">
        <v>2</v>
      </c>
      <c r="J16" s="6" t="s">
        <v>286</v>
      </c>
      <c r="K16" s="20">
        <v>42244</v>
      </c>
      <c r="L16" s="6" t="s">
        <v>203</v>
      </c>
      <c r="M16" s="94">
        <v>6.32</v>
      </c>
      <c r="N16" s="94">
        <v>6.42</v>
      </c>
      <c r="O16" s="94">
        <v>4.3499999999999996</v>
      </c>
      <c r="P16" s="94">
        <v>3.43</v>
      </c>
      <c r="Q16" s="94">
        <v>3.5508000000000002</v>
      </c>
      <c r="R16" s="94">
        <v>19.73</v>
      </c>
      <c r="S16" s="94">
        <v>0.6</v>
      </c>
      <c r="T16" s="94">
        <v>0.12</v>
      </c>
      <c r="U16" s="94">
        <v>7.0000000000000007E-2</v>
      </c>
      <c r="V16" s="94">
        <v>3.5802100000000001</v>
      </c>
      <c r="W16" s="94">
        <v>0</v>
      </c>
      <c r="X16" s="94">
        <v>0</v>
      </c>
      <c r="Y16" s="94">
        <v>20.53</v>
      </c>
      <c r="Z16" s="94">
        <v>1.38663</v>
      </c>
      <c r="AA16" s="94">
        <v>98.12</v>
      </c>
      <c r="AB16" s="94">
        <v>54.12</v>
      </c>
      <c r="AC16" s="94">
        <f t="shared" si="0"/>
        <v>0.17425439359665917</v>
      </c>
      <c r="AD16" s="94">
        <v>184.1</v>
      </c>
      <c r="AE16" s="94">
        <f t="shared" si="1"/>
        <v>0.25627283800243611</v>
      </c>
      <c r="AF16" s="94">
        <v>5.5</v>
      </c>
      <c r="AG16" s="94">
        <f t="shared" si="2"/>
        <v>7.6561684357055876E-3</v>
      </c>
      <c r="AH16" s="94">
        <v>1.21</v>
      </c>
      <c r="AI16" s="94">
        <f t="shared" si="3"/>
        <v>1.6843570558552293E-3</v>
      </c>
      <c r="AK16" s="25"/>
      <c r="AL16" s="25">
        <f t="shared" si="4"/>
        <v>20.52</v>
      </c>
      <c r="AM16" s="25">
        <f t="shared" si="5"/>
        <v>20.520000000000003</v>
      </c>
      <c r="AN16" s="25">
        <f t="shared" si="6"/>
        <v>20.53</v>
      </c>
      <c r="AP16" s="2">
        <f t="shared" si="7"/>
        <v>1.0002436647173489</v>
      </c>
      <c r="AQ16" s="2">
        <f t="shared" si="8"/>
        <v>1.0002436647173487</v>
      </c>
      <c r="AR16" s="2">
        <f t="shared" si="9"/>
        <v>0.99975645396980017</v>
      </c>
    </row>
    <row r="17" spans="1:44" s="2" customFormat="1" ht="24" customHeight="1">
      <c r="A17" s="14" t="s">
        <v>67</v>
      </c>
      <c r="B17" s="6">
        <v>526</v>
      </c>
      <c r="C17" s="15">
        <v>1265</v>
      </c>
      <c r="D17" s="7">
        <v>100</v>
      </c>
      <c r="E17" s="6" t="s">
        <v>77</v>
      </c>
      <c r="F17" s="29" t="s">
        <v>98</v>
      </c>
      <c r="G17" s="29" t="s">
        <v>170</v>
      </c>
      <c r="H17" s="21">
        <v>43.619</v>
      </c>
      <c r="I17" s="7">
        <v>2</v>
      </c>
      <c r="J17" s="6" t="s">
        <v>286</v>
      </c>
      <c r="K17" s="20">
        <v>42243</v>
      </c>
      <c r="L17" s="6" t="s">
        <v>203</v>
      </c>
      <c r="M17" s="94">
        <v>1.2</v>
      </c>
      <c r="N17" s="94">
        <v>8.1300000000000008</v>
      </c>
      <c r="O17" s="94">
        <v>17.14</v>
      </c>
      <c r="P17" s="94">
        <v>17.14</v>
      </c>
      <c r="Q17" s="94">
        <v>4.9809400000000004</v>
      </c>
      <c r="R17" s="94">
        <v>39.25</v>
      </c>
      <c r="S17" s="94">
        <v>2.76</v>
      </c>
      <c r="T17" s="94">
        <v>0.9</v>
      </c>
      <c r="U17" s="94">
        <v>0.7</v>
      </c>
      <c r="V17" s="94">
        <v>5.1270100000000003</v>
      </c>
      <c r="W17" s="94">
        <v>0</v>
      </c>
      <c r="X17" s="94">
        <v>0</v>
      </c>
      <c r="Y17" s="94">
        <v>43.62</v>
      </c>
      <c r="Z17" s="94">
        <v>1.6544399999999999</v>
      </c>
      <c r="AA17" s="94">
        <v>62.35</v>
      </c>
      <c r="AB17" s="94">
        <v>14.3</v>
      </c>
      <c r="AC17" s="94">
        <f t="shared" si="0"/>
        <v>4.5524067166012198E-2</v>
      </c>
      <c r="AD17" s="94">
        <v>201.36</v>
      </c>
      <c r="AE17" s="94">
        <f t="shared" si="1"/>
        <v>0.13189534049709664</v>
      </c>
      <c r="AF17" s="94">
        <v>1.0029999999999999</v>
      </c>
      <c r="AG17" s="94">
        <f t="shared" si="2"/>
        <v>6.5698761679870829E-4</v>
      </c>
      <c r="AH17" s="94">
        <v>0</v>
      </c>
      <c r="AI17" s="94">
        <f t="shared" si="3"/>
        <v>0</v>
      </c>
      <c r="AK17" s="25"/>
      <c r="AL17" s="25">
        <f t="shared" si="4"/>
        <v>43.61</v>
      </c>
      <c r="AM17" s="25">
        <f t="shared" si="5"/>
        <v>43.61</v>
      </c>
      <c r="AN17" s="25">
        <f t="shared" si="6"/>
        <v>43.62</v>
      </c>
      <c r="AP17" s="2">
        <f t="shared" si="7"/>
        <v>1.0002063746847054</v>
      </c>
      <c r="AQ17" s="2">
        <f t="shared" si="8"/>
        <v>1.0002063746847054</v>
      </c>
      <c r="AR17" s="2">
        <f t="shared" si="9"/>
        <v>0.99997707473635955</v>
      </c>
    </row>
    <row r="18" spans="1:44" s="2" customFormat="1" ht="24" customHeight="1">
      <c r="A18" s="14" t="s">
        <v>67</v>
      </c>
      <c r="B18" s="6">
        <v>526</v>
      </c>
      <c r="C18" s="15">
        <v>1266</v>
      </c>
      <c r="D18" s="7">
        <v>100</v>
      </c>
      <c r="E18" s="6" t="s">
        <v>78</v>
      </c>
      <c r="F18" s="29" t="s">
        <v>98</v>
      </c>
      <c r="G18" s="29" t="s">
        <v>171</v>
      </c>
      <c r="H18" s="21">
        <v>28.113</v>
      </c>
      <c r="I18" s="7">
        <v>2</v>
      </c>
      <c r="J18" s="6" t="s">
        <v>286</v>
      </c>
      <c r="K18" s="20">
        <v>42245</v>
      </c>
      <c r="L18" s="6" t="s">
        <v>203</v>
      </c>
      <c r="M18" s="94">
        <v>1.78</v>
      </c>
      <c r="N18" s="94">
        <v>8.51</v>
      </c>
      <c r="O18" s="94">
        <v>10.88</v>
      </c>
      <c r="P18" s="94">
        <v>6.95</v>
      </c>
      <c r="Q18" s="94">
        <v>4.4085200000000002</v>
      </c>
      <c r="R18" s="94">
        <v>23.88</v>
      </c>
      <c r="S18" s="94">
        <v>2.97</v>
      </c>
      <c r="T18" s="94">
        <v>0.67</v>
      </c>
      <c r="U18" s="94">
        <v>0.59</v>
      </c>
      <c r="V18" s="94">
        <v>6.5496299999999996</v>
      </c>
      <c r="W18" s="94">
        <v>0</v>
      </c>
      <c r="X18" s="94">
        <v>0</v>
      </c>
      <c r="Y18" s="94">
        <v>28.11</v>
      </c>
      <c r="Z18" s="94">
        <v>1.7831399999999999</v>
      </c>
      <c r="AA18" s="94">
        <v>158.62</v>
      </c>
      <c r="AB18" s="94">
        <v>1.02</v>
      </c>
      <c r="AC18" s="94">
        <f t="shared" si="0"/>
        <v>0.16172487562947493</v>
      </c>
      <c r="AD18" s="94">
        <v>2.3199999999999998</v>
      </c>
      <c r="AE18" s="94">
        <f t="shared" si="1"/>
        <v>2.3578314048914835E-3</v>
      </c>
      <c r="AF18" s="94">
        <v>0</v>
      </c>
      <c r="AG18" s="94">
        <f t="shared" si="2"/>
        <v>0</v>
      </c>
      <c r="AH18" s="94">
        <v>0</v>
      </c>
      <c r="AI18" s="94">
        <f t="shared" si="3"/>
        <v>0</v>
      </c>
      <c r="AK18" s="25"/>
      <c r="AL18" s="25">
        <f t="shared" si="4"/>
        <v>28.12</v>
      </c>
      <c r="AM18" s="25">
        <f t="shared" si="5"/>
        <v>28.11</v>
      </c>
      <c r="AN18" s="25">
        <f t="shared" si="6"/>
        <v>28.11</v>
      </c>
      <c r="AP18" s="2">
        <f t="shared" si="7"/>
        <v>0.99975106685632997</v>
      </c>
      <c r="AQ18" s="2">
        <f t="shared" si="8"/>
        <v>1.0001067235859125</v>
      </c>
      <c r="AR18" s="2">
        <f t="shared" si="9"/>
        <v>1.0001067235859125</v>
      </c>
    </row>
    <row r="19" spans="1:44" s="2" customFormat="1" ht="24" customHeight="1">
      <c r="A19" s="14" t="s">
        <v>67</v>
      </c>
      <c r="B19" s="6">
        <v>526</v>
      </c>
      <c r="C19" s="15">
        <v>1285</v>
      </c>
      <c r="D19" s="7">
        <v>100</v>
      </c>
      <c r="E19" s="6" t="s">
        <v>79</v>
      </c>
      <c r="F19" s="29" t="s">
        <v>98</v>
      </c>
      <c r="G19" s="29" t="s">
        <v>172</v>
      </c>
      <c r="H19" s="21">
        <v>15</v>
      </c>
      <c r="I19" s="7">
        <v>2</v>
      </c>
      <c r="J19" s="6" t="s">
        <v>286</v>
      </c>
      <c r="K19" s="20">
        <v>42244</v>
      </c>
      <c r="L19" s="6" t="s">
        <v>203</v>
      </c>
      <c r="M19" s="94">
        <v>1.85</v>
      </c>
      <c r="N19" s="94">
        <v>5.5</v>
      </c>
      <c r="O19" s="94">
        <v>5.43</v>
      </c>
      <c r="P19" s="94">
        <v>2.23</v>
      </c>
      <c r="Q19" s="94">
        <v>3.8341799999999999</v>
      </c>
      <c r="R19" s="94">
        <v>12.58</v>
      </c>
      <c r="S19" s="94">
        <v>1.53</v>
      </c>
      <c r="T19" s="94">
        <v>0.4</v>
      </c>
      <c r="U19" s="94">
        <v>0.5</v>
      </c>
      <c r="V19" s="94">
        <v>6.3949800000000003</v>
      </c>
      <c r="W19" s="94">
        <v>0</v>
      </c>
      <c r="X19" s="94">
        <v>0</v>
      </c>
      <c r="Y19" s="94">
        <v>15</v>
      </c>
      <c r="Z19" s="94">
        <v>1.4078200000000001</v>
      </c>
      <c r="AA19" s="94">
        <v>15.62</v>
      </c>
      <c r="AB19" s="94">
        <v>2.4</v>
      </c>
      <c r="AC19" s="94">
        <f t="shared" si="0"/>
        <v>3.2038095238095234E-2</v>
      </c>
      <c r="AD19" s="94">
        <v>0</v>
      </c>
      <c r="AE19" s="94">
        <f t="shared" si="1"/>
        <v>0</v>
      </c>
      <c r="AF19" s="94">
        <v>6.35</v>
      </c>
      <c r="AG19" s="94">
        <f t="shared" si="2"/>
        <v>1.2095238095238095E-2</v>
      </c>
      <c r="AH19" s="94">
        <v>0</v>
      </c>
      <c r="AI19" s="94">
        <f t="shared" si="3"/>
        <v>0</v>
      </c>
      <c r="AK19" s="25"/>
      <c r="AL19" s="25">
        <f t="shared" si="4"/>
        <v>15.01</v>
      </c>
      <c r="AM19" s="25">
        <f t="shared" si="5"/>
        <v>15.01</v>
      </c>
      <c r="AN19" s="25">
        <f t="shared" si="6"/>
        <v>15</v>
      </c>
      <c r="AP19" s="2">
        <f t="shared" si="7"/>
        <v>0.99933377748167884</v>
      </c>
      <c r="AQ19" s="2">
        <f t="shared" si="8"/>
        <v>0.99933377748167884</v>
      </c>
      <c r="AR19" s="2">
        <f t="shared" si="9"/>
        <v>1</v>
      </c>
    </row>
    <row r="20" spans="1:44" s="2" customFormat="1" ht="24" customHeight="1">
      <c r="A20" s="14" t="s">
        <v>67</v>
      </c>
      <c r="B20" s="6">
        <v>526</v>
      </c>
      <c r="C20" s="15">
        <v>1337</v>
      </c>
      <c r="D20" s="7">
        <v>100</v>
      </c>
      <c r="E20" s="6" t="s">
        <v>80</v>
      </c>
      <c r="F20" s="29" t="s">
        <v>98</v>
      </c>
      <c r="G20" s="29" t="s">
        <v>173</v>
      </c>
      <c r="H20" s="21">
        <v>17.465</v>
      </c>
      <c r="I20" s="7">
        <v>2</v>
      </c>
      <c r="J20" s="6" t="s">
        <v>286</v>
      </c>
      <c r="K20" s="20">
        <v>42244</v>
      </c>
      <c r="L20" s="6" t="s">
        <v>203</v>
      </c>
      <c r="M20" s="94">
        <v>2.35</v>
      </c>
      <c r="N20" s="94">
        <v>5.66</v>
      </c>
      <c r="O20" s="94">
        <v>5.48</v>
      </c>
      <c r="P20" s="94">
        <v>3.97</v>
      </c>
      <c r="Q20" s="94">
        <v>4.07796</v>
      </c>
      <c r="R20" s="94">
        <v>16.350000000000001</v>
      </c>
      <c r="S20" s="94">
        <v>0.66</v>
      </c>
      <c r="T20" s="94">
        <v>0.15</v>
      </c>
      <c r="U20" s="94">
        <v>0.3</v>
      </c>
      <c r="V20" s="94">
        <v>5.1239600000000003</v>
      </c>
      <c r="W20" s="94">
        <v>0</v>
      </c>
      <c r="X20" s="94">
        <v>0</v>
      </c>
      <c r="Y20" s="94">
        <v>17.47</v>
      </c>
      <c r="Z20" s="94">
        <v>1.6175600000000001</v>
      </c>
      <c r="AA20" s="94">
        <v>63.28</v>
      </c>
      <c r="AB20" s="94">
        <v>0</v>
      </c>
      <c r="AC20" s="94">
        <f t="shared" si="0"/>
        <v>0.10352132837102779</v>
      </c>
      <c r="AD20" s="94">
        <v>15.36</v>
      </c>
      <c r="AE20" s="94">
        <f t="shared" si="1"/>
        <v>2.512780663367551E-2</v>
      </c>
      <c r="AF20" s="94">
        <v>0</v>
      </c>
      <c r="AG20" s="94">
        <f t="shared" si="2"/>
        <v>0</v>
      </c>
      <c r="AH20" s="94">
        <v>0</v>
      </c>
      <c r="AI20" s="94">
        <f t="shared" si="3"/>
        <v>0</v>
      </c>
      <c r="AK20" s="25"/>
      <c r="AL20" s="25">
        <f t="shared" si="4"/>
        <v>17.46</v>
      </c>
      <c r="AM20" s="25">
        <f t="shared" si="5"/>
        <v>17.46</v>
      </c>
      <c r="AN20" s="25">
        <f t="shared" si="6"/>
        <v>17.47</v>
      </c>
      <c r="AP20" s="2">
        <f t="shared" si="7"/>
        <v>1.0002863688430699</v>
      </c>
      <c r="AQ20" s="2">
        <f t="shared" si="8"/>
        <v>1.0002863688430699</v>
      </c>
      <c r="AR20" s="2">
        <f t="shared" si="9"/>
        <v>0.99971379507727542</v>
      </c>
    </row>
    <row r="21" spans="1:44" s="2" customFormat="1" ht="24" customHeight="1">
      <c r="A21" s="14" t="s">
        <v>67</v>
      </c>
      <c r="B21" s="6">
        <v>526</v>
      </c>
      <c r="C21" s="15">
        <v>1340</v>
      </c>
      <c r="D21" s="7">
        <v>100</v>
      </c>
      <c r="E21" s="6" t="s">
        <v>81</v>
      </c>
      <c r="F21" s="29" t="s">
        <v>98</v>
      </c>
      <c r="G21" s="29" t="s">
        <v>174</v>
      </c>
      <c r="H21" s="21">
        <v>1.2310000000000001</v>
      </c>
      <c r="I21" s="7">
        <v>2</v>
      </c>
      <c r="J21" s="6" t="s">
        <v>286</v>
      </c>
      <c r="K21" s="20">
        <v>42243</v>
      </c>
      <c r="L21" s="6" t="s">
        <v>203</v>
      </c>
      <c r="M21" s="94">
        <v>0</v>
      </c>
      <c r="N21" s="94">
        <v>0.03</v>
      </c>
      <c r="O21" s="94">
        <v>0.08</v>
      </c>
      <c r="P21" s="94">
        <v>1.1200000000000001</v>
      </c>
      <c r="Q21" s="94">
        <v>7.9293300000000002</v>
      </c>
      <c r="R21" s="94">
        <v>0.68</v>
      </c>
      <c r="S21" s="94">
        <v>0.27</v>
      </c>
      <c r="T21" s="94">
        <v>0.08</v>
      </c>
      <c r="U21" s="94">
        <v>0.19</v>
      </c>
      <c r="V21" s="94">
        <v>10.9244</v>
      </c>
      <c r="W21" s="94">
        <v>0</v>
      </c>
      <c r="X21" s="94">
        <v>0</v>
      </c>
      <c r="Y21" s="94">
        <v>1.23</v>
      </c>
      <c r="Z21" s="94">
        <v>2.0624699999999998</v>
      </c>
      <c r="AA21" s="94">
        <v>147.321</v>
      </c>
      <c r="AB21" s="94">
        <v>14.62</v>
      </c>
      <c r="AC21" s="94">
        <f t="shared" si="0"/>
        <v>3.5889752814204479</v>
      </c>
      <c r="AD21" s="94">
        <v>18.32</v>
      </c>
      <c r="AE21" s="94">
        <f t="shared" si="1"/>
        <v>0.4252059881629337</v>
      </c>
      <c r="AF21" s="94">
        <v>2.36</v>
      </c>
      <c r="AG21" s="94">
        <f t="shared" si="2"/>
        <v>5.4775443889984912E-2</v>
      </c>
      <c r="AH21" s="94">
        <v>0</v>
      </c>
      <c r="AI21" s="94">
        <f t="shared" si="3"/>
        <v>0</v>
      </c>
      <c r="AK21" s="25"/>
      <c r="AL21" s="25">
        <f t="shared" si="4"/>
        <v>1.2300000000000002</v>
      </c>
      <c r="AM21" s="25">
        <f t="shared" si="5"/>
        <v>1.22</v>
      </c>
      <c r="AN21" s="25">
        <f t="shared" si="6"/>
        <v>1.23</v>
      </c>
      <c r="AP21" s="2">
        <f t="shared" si="7"/>
        <v>1.0008130081300812</v>
      </c>
      <c r="AQ21" s="2">
        <f t="shared" si="8"/>
        <v>1.0090163934426231</v>
      </c>
      <c r="AR21" s="2">
        <f t="shared" si="9"/>
        <v>1.0008130081300814</v>
      </c>
    </row>
    <row r="22" spans="1:44" s="2" customFormat="1" ht="24" customHeight="1">
      <c r="A22" s="14" t="s">
        <v>67</v>
      </c>
      <c r="B22" s="6">
        <v>526</v>
      </c>
      <c r="C22" s="15">
        <v>1395</v>
      </c>
      <c r="D22" s="7">
        <v>100</v>
      </c>
      <c r="E22" s="6" t="s">
        <v>82</v>
      </c>
      <c r="F22" s="29" t="s">
        <v>98</v>
      </c>
      <c r="G22" s="29" t="s">
        <v>175</v>
      </c>
      <c r="H22" s="21">
        <v>1.625</v>
      </c>
      <c r="I22" s="7">
        <v>2</v>
      </c>
      <c r="J22" s="6" t="s">
        <v>286</v>
      </c>
      <c r="K22" s="20">
        <v>42243</v>
      </c>
      <c r="L22" s="6" t="s">
        <v>203</v>
      </c>
      <c r="M22" s="94">
        <v>0.08</v>
      </c>
      <c r="N22" s="94">
        <v>0.69</v>
      </c>
      <c r="O22" s="94">
        <v>0.69</v>
      </c>
      <c r="P22" s="94">
        <v>0.16</v>
      </c>
      <c r="Q22" s="94">
        <v>3.8367200000000001</v>
      </c>
      <c r="R22" s="94">
        <v>1.63</v>
      </c>
      <c r="S22" s="94">
        <v>0</v>
      </c>
      <c r="T22" s="94">
        <v>0</v>
      </c>
      <c r="U22" s="94">
        <v>0</v>
      </c>
      <c r="V22" s="94">
        <v>3.0580699999999998</v>
      </c>
      <c r="W22" s="94">
        <v>0</v>
      </c>
      <c r="X22" s="94">
        <v>0</v>
      </c>
      <c r="Y22" s="94">
        <v>1.63</v>
      </c>
      <c r="Z22" s="94">
        <v>1.25905</v>
      </c>
      <c r="AA22" s="94">
        <v>14.3</v>
      </c>
      <c r="AB22" s="94">
        <v>6.3250000000000002</v>
      </c>
      <c r="AC22" s="94">
        <f t="shared" si="0"/>
        <v>0.30703296703296706</v>
      </c>
      <c r="AD22" s="94">
        <v>0</v>
      </c>
      <c r="AE22" s="94">
        <f t="shared" si="1"/>
        <v>0</v>
      </c>
      <c r="AF22" s="94">
        <v>0</v>
      </c>
      <c r="AG22" s="94">
        <f t="shared" si="2"/>
        <v>0</v>
      </c>
      <c r="AH22" s="94">
        <v>1.32</v>
      </c>
      <c r="AI22" s="94">
        <f t="shared" si="3"/>
        <v>2.3208791208791209E-2</v>
      </c>
      <c r="AK22" s="25"/>
      <c r="AL22" s="25">
        <f t="shared" si="4"/>
        <v>1.6199999999999999</v>
      </c>
      <c r="AM22" s="25">
        <f t="shared" si="5"/>
        <v>1.63</v>
      </c>
      <c r="AN22" s="25">
        <f t="shared" si="6"/>
        <v>1.63</v>
      </c>
      <c r="AP22" s="2">
        <f t="shared" si="7"/>
        <v>1.0030864197530864</v>
      </c>
      <c r="AQ22" s="2">
        <f t="shared" si="8"/>
        <v>0.99693251533742333</v>
      </c>
      <c r="AR22" s="2">
        <f t="shared" si="9"/>
        <v>0.99693251533742333</v>
      </c>
    </row>
    <row r="23" spans="1:44" s="2" customFormat="1" ht="24" customHeight="1">
      <c r="A23" s="14" t="s">
        <v>67</v>
      </c>
      <c r="B23" s="6">
        <v>526</v>
      </c>
      <c r="C23" s="15">
        <v>1395</v>
      </c>
      <c r="D23" s="7">
        <v>100</v>
      </c>
      <c r="E23" s="6" t="s">
        <v>82</v>
      </c>
      <c r="F23" s="29" t="s">
        <v>176</v>
      </c>
      <c r="G23" s="29" t="s">
        <v>177</v>
      </c>
      <c r="H23" s="21">
        <v>0.65700000000000003</v>
      </c>
      <c r="I23" s="7">
        <v>2</v>
      </c>
      <c r="J23" s="6" t="s">
        <v>286</v>
      </c>
      <c r="K23" s="20">
        <v>42243</v>
      </c>
      <c r="L23" s="6" t="s">
        <v>203</v>
      </c>
      <c r="M23" s="94">
        <v>0.39</v>
      </c>
      <c r="N23" s="94">
        <v>0.1</v>
      </c>
      <c r="O23" s="94">
        <v>0.15</v>
      </c>
      <c r="P23" s="94">
        <v>0.02</v>
      </c>
      <c r="Q23" s="94">
        <v>2.8525900000000002</v>
      </c>
      <c r="R23" s="94">
        <v>0.66</v>
      </c>
      <c r="S23" s="94">
        <v>0</v>
      </c>
      <c r="T23" s="94">
        <v>0</v>
      </c>
      <c r="U23" s="94">
        <v>0</v>
      </c>
      <c r="V23" s="94">
        <v>2.3400400000000001</v>
      </c>
      <c r="W23" s="94">
        <v>0</v>
      </c>
      <c r="X23" s="94">
        <v>0</v>
      </c>
      <c r="Y23" s="94">
        <v>0.66</v>
      </c>
      <c r="Z23" s="94">
        <v>0.95781499999999997</v>
      </c>
      <c r="AA23" s="94">
        <v>112.66</v>
      </c>
      <c r="AB23" s="94">
        <v>1.25</v>
      </c>
      <c r="AC23" s="94">
        <f t="shared" si="0"/>
        <v>4.9265057621222006</v>
      </c>
      <c r="AD23" s="94">
        <v>196.35</v>
      </c>
      <c r="AE23" s="94">
        <f t="shared" si="1"/>
        <v>8.5388127853881279</v>
      </c>
      <c r="AF23" s="94">
        <v>0</v>
      </c>
      <c r="AG23" s="94">
        <f t="shared" si="2"/>
        <v>0</v>
      </c>
      <c r="AH23" s="94">
        <v>0</v>
      </c>
      <c r="AI23" s="94">
        <f t="shared" si="3"/>
        <v>0</v>
      </c>
      <c r="AK23" s="25"/>
      <c r="AL23" s="25">
        <f t="shared" si="4"/>
        <v>0.66</v>
      </c>
      <c r="AM23" s="25">
        <f t="shared" si="5"/>
        <v>0.66</v>
      </c>
      <c r="AN23" s="25">
        <f t="shared" si="6"/>
        <v>0.66</v>
      </c>
      <c r="AP23" s="2">
        <f t="shared" si="7"/>
        <v>0.99545454545454548</v>
      </c>
      <c r="AQ23" s="2">
        <f t="shared" si="8"/>
        <v>0.99545454545454548</v>
      </c>
      <c r="AR23" s="2">
        <f t="shared" si="9"/>
        <v>0.99545454545454548</v>
      </c>
    </row>
    <row r="24" spans="1:44" s="2" customFormat="1" ht="24" customHeight="1">
      <c r="A24" s="14" t="s">
        <v>67</v>
      </c>
      <c r="B24" s="6">
        <v>526</v>
      </c>
      <c r="C24" s="15">
        <v>1399</v>
      </c>
      <c r="D24" s="7">
        <v>100</v>
      </c>
      <c r="E24" s="6" t="s">
        <v>83</v>
      </c>
      <c r="F24" s="29" t="s">
        <v>178</v>
      </c>
      <c r="G24" s="29" t="s">
        <v>98</v>
      </c>
      <c r="H24" s="21">
        <v>1.5069999999999999</v>
      </c>
      <c r="I24" s="7">
        <v>2</v>
      </c>
      <c r="J24" s="6" t="s">
        <v>12</v>
      </c>
      <c r="K24" s="20">
        <v>42244</v>
      </c>
      <c r="L24" s="6" t="s">
        <v>203</v>
      </c>
      <c r="M24" s="94">
        <v>7.0000000000000007E-2</v>
      </c>
      <c r="N24" s="94">
        <v>0.33</v>
      </c>
      <c r="O24" s="94">
        <v>0.69</v>
      </c>
      <c r="P24" s="94">
        <v>0.41</v>
      </c>
      <c r="Q24" s="94">
        <v>4.40524</v>
      </c>
      <c r="R24" s="94">
        <v>1.48</v>
      </c>
      <c r="S24" s="94">
        <v>0.02</v>
      </c>
      <c r="T24" s="94">
        <v>0</v>
      </c>
      <c r="U24" s="94">
        <v>0</v>
      </c>
      <c r="V24" s="94">
        <v>4.4886999999999997</v>
      </c>
      <c r="W24" s="94">
        <v>0</v>
      </c>
      <c r="X24" s="94">
        <v>0</v>
      </c>
      <c r="Y24" s="94">
        <v>1.51</v>
      </c>
      <c r="Z24" s="94">
        <v>1.38748</v>
      </c>
      <c r="AA24" s="94">
        <v>2.66</v>
      </c>
      <c r="AB24" s="94">
        <v>0</v>
      </c>
      <c r="AC24" s="94">
        <f t="shared" si="0"/>
        <v>5.0431320504313204E-2</v>
      </c>
      <c r="AD24" s="94">
        <v>2.35</v>
      </c>
      <c r="AE24" s="94">
        <f t="shared" si="1"/>
        <v>4.455398615982558E-2</v>
      </c>
      <c r="AF24" s="94">
        <v>0</v>
      </c>
      <c r="AG24" s="94">
        <f t="shared" si="2"/>
        <v>0</v>
      </c>
      <c r="AH24" s="94">
        <v>0</v>
      </c>
      <c r="AI24" s="94">
        <f t="shared" si="3"/>
        <v>0</v>
      </c>
      <c r="AK24" s="25"/>
      <c r="AL24" s="25">
        <f t="shared" si="4"/>
        <v>1.4999999999999998</v>
      </c>
      <c r="AM24" s="25">
        <f t="shared" si="5"/>
        <v>1.5</v>
      </c>
      <c r="AN24" s="25">
        <f t="shared" si="6"/>
        <v>1.51</v>
      </c>
      <c r="AP24" s="2">
        <f t="shared" si="7"/>
        <v>1.0046666666666668</v>
      </c>
      <c r="AQ24" s="2">
        <f t="shared" si="8"/>
        <v>1.0046666666666666</v>
      </c>
      <c r="AR24" s="2">
        <f t="shared" si="9"/>
        <v>0.99801324503311251</v>
      </c>
    </row>
    <row r="25" spans="1:44" s="104" customFormat="1" ht="23.25">
      <c r="F25" s="140" t="s">
        <v>204</v>
      </c>
      <c r="G25" s="140"/>
      <c r="H25" s="112">
        <f>SUM(H4:H24)</f>
        <v>528.9799999999999</v>
      </c>
      <c r="I25" s="105"/>
      <c r="J25" s="105"/>
      <c r="K25" s="105"/>
      <c r="L25" s="105"/>
      <c r="M25" s="106">
        <f t="shared" ref="M25:P25" si="10">SUM(M4:M24)</f>
        <v>151.21999999999997</v>
      </c>
      <c r="N25" s="106">
        <f t="shared" si="10"/>
        <v>161.00999999999996</v>
      </c>
      <c r="O25" s="106">
        <f t="shared" si="10"/>
        <v>134.38</v>
      </c>
      <c r="P25" s="106">
        <f t="shared" si="10"/>
        <v>82.33</v>
      </c>
      <c r="Q25" s="106" t="s">
        <v>205</v>
      </c>
      <c r="R25" s="106">
        <f t="shared" ref="R25:U25" si="11">SUM(R4:R24)</f>
        <v>479.16000000000014</v>
      </c>
      <c r="S25" s="106">
        <f t="shared" si="11"/>
        <v>39.35</v>
      </c>
      <c r="T25" s="106">
        <f t="shared" si="11"/>
        <v>5.7600000000000016</v>
      </c>
      <c r="U25" s="106">
        <f t="shared" si="11"/>
        <v>4.72</v>
      </c>
      <c r="V25" s="106" t="s">
        <v>205</v>
      </c>
      <c r="W25" s="106">
        <f>SUM(W4:W24)</f>
        <v>0</v>
      </c>
      <c r="X25" s="106">
        <f t="shared" ref="X25" si="12">SUM(X4:X24)</f>
        <v>0</v>
      </c>
      <c r="Y25" s="106">
        <f>SUM(Y4:Y24)</f>
        <v>529.01</v>
      </c>
      <c r="Z25" s="106" t="s">
        <v>205</v>
      </c>
      <c r="AA25" s="106">
        <f>SUM(AA4:AA24)</f>
        <v>1647.5209999999997</v>
      </c>
      <c r="AB25" s="106">
        <f t="shared" ref="AB25" si="13">SUM(AB4:AB24)</f>
        <v>319.69499999999994</v>
      </c>
      <c r="AC25" s="106" t="s">
        <v>205</v>
      </c>
      <c r="AD25" s="106">
        <f>SUM(AD4:AD24)</f>
        <v>898.15300000000013</v>
      </c>
      <c r="AE25" s="106" t="s">
        <v>205</v>
      </c>
      <c r="AF25" s="106">
        <f>SUM(AF4:AF24)</f>
        <v>62.362999999999992</v>
      </c>
      <c r="AG25" s="106" t="s">
        <v>205</v>
      </c>
      <c r="AH25" s="106">
        <f>SUM(AH4:AH24)</f>
        <v>4.08</v>
      </c>
      <c r="AI25" s="103" t="s">
        <v>205</v>
      </c>
      <c r="AK25" s="113"/>
      <c r="AL25" s="113"/>
    </row>
    <row r="26" spans="1:44" s="104" customFormat="1" ht="23.25">
      <c r="F26" s="140" t="s">
        <v>206</v>
      </c>
      <c r="G26" s="140"/>
      <c r="H26" s="105"/>
      <c r="I26" s="105"/>
      <c r="J26" s="105"/>
      <c r="K26" s="105"/>
      <c r="L26" s="105"/>
      <c r="M26" s="106" t="s">
        <v>205</v>
      </c>
      <c r="N26" s="106" t="s">
        <v>205</v>
      </c>
      <c r="O26" s="106" t="s">
        <v>205</v>
      </c>
      <c r="P26" s="106" t="s">
        <v>205</v>
      </c>
      <c r="Q26" s="106">
        <f>SUMPRODUCT(Q4:Q24,H4:H24)/H25</f>
        <v>3.6941785562781213</v>
      </c>
      <c r="R26" s="106" t="s">
        <v>205</v>
      </c>
      <c r="S26" s="106" t="s">
        <v>205</v>
      </c>
      <c r="T26" s="106" t="s">
        <v>205</v>
      </c>
      <c r="U26" s="106" t="s">
        <v>205</v>
      </c>
      <c r="V26" s="117">
        <v>4.2699999999999996</v>
      </c>
      <c r="W26" s="106" t="s">
        <v>205</v>
      </c>
      <c r="X26" s="106" t="s">
        <v>205</v>
      </c>
      <c r="Y26" s="106" t="s">
        <v>205</v>
      </c>
      <c r="Z26" s="106">
        <f>SUMPRODUCT(Z4:Z24,H4:H24)/H25</f>
        <v>1.4103441621138793</v>
      </c>
      <c r="AA26" s="106" t="s">
        <v>205</v>
      </c>
      <c r="AB26" s="106" t="s">
        <v>205</v>
      </c>
      <c r="AC26" s="106">
        <f>SUMPRODUCT(AC4:AC24,H4:H24)/H25</f>
        <v>9.7620136867178367E-2</v>
      </c>
      <c r="AD26" s="106" t="s">
        <v>205</v>
      </c>
      <c r="AE26" s="106">
        <f>SUMPRODUCT(AE4:AE24,H4:H24)/H25</f>
        <v>4.8511312877073415E-2</v>
      </c>
      <c r="AF26" s="106" t="s">
        <v>205</v>
      </c>
      <c r="AG26" s="106">
        <f>SUMPRODUCT(AG4:AG24,H4:H24)/H25</f>
        <v>3.3683693145298505E-3</v>
      </c>
      <c r="AH26" s="106" t="s">
        <v>205</v>
      </c>
      <c r="AI26" s="106">
        <f>SUMPRODUCT(AI4:AI24,H4:H24)/H25</f>
        <v>2.2037020033163559E-4</v>
      </c>
      <c r="AK26" s="114"/>
      <c r="AL26" s="114"/>
    </row>
  </sheetData>
  <mergeCells count="29">
    <mergeCell ref="A2:A3"/>
    <mergeCell ref="B2:B3"/>
    <mergeCell ref="C2:C3"/>
    <mergeCell ref="D2:D3"/>
    <mergeCell ref="E2:E3"/>
    <mergeCell ref="F26:G26"/>
    <mergeCell ref="AE2:AE3"/>
    <mergeCell ref="AF2:AF3"/>
    <mergeCell ref="Z2:Z3"/>
    <mergeCell ref="AA2:AA3"/>
    <mergeCell ref="AB2:AB3"/>
    <mergeCell ref="AC2:AC3"/>
    <mergeCell ref="AD2:AD3"/>
    <mergeCell ref="G2:G3"/>
    <mergeCell ref="H2:H3"/>
    <mergeCell ref="I2:I3"/>
    <mergeCell ref="J2:J3"/>
    <mergeCell ref="K2:K3"/>
    <mergeCell ref="L2:L3"/>
    <mergeCell ref="F2:F3"/>
    <mergeCell ref="M2:P2"/>
    <mergeCell ref="AG2:AG3"/>
    <mergeCell ref="AH2:AH3"/>
    <mergeCell ref="AI2:AI3"/>
    <mergeCell ref="W2:Y2"/>
    <mergeCell ref="F25:G25"/>
    <mergeCell ref="Q2:Q3"/>
    <mergeCell ref="R2:U2"/>
    <mergeCell ref="V2:V3"/>
  </mergeCells>
  <printOptions horizontalCentered="1"/>
  <pageMargins left="0.25" right="0.25" top="0.75" bottom="0.75" header="0.3" footer="0.3"/>
  <pageSetup paperSize="8" scale="4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5"/>
  <sheetViews>
    <sheetView view="pageBreakPreview" topLeftCell="A4" zoomScale="60" zoomScaleNormal="90" zoomScalePageLayoutView="55" workbookViewId="0">
      <selection activeCell="O84" sqref="O84"/>
    </sheetView>
  </sheetViews>
  <sheetFormatPr defaultRowHeight="15"/>
  <cols>
    <col min="1" max="1" width="28.42578125" customWidth="1"/>
    <col min="5" max="5" width="25.28515625" bestFit="1" customWidth="1"/>
    <col min="8" max="8" width="10.140625" customWidth="1"/>
    <col min="9" max="9" width="10.7109375" customWidth="1"/>
    <col min="10" max="10" width="9.140625" customWidth="1"/>
    <col min="11" max="11" width="10.7109375" customWidth="1"/>
    <col min="12" max="13" width="9.140625" customWidth="1"/>
    <col min="14" max="14" width="13.140625" customWidth="1"/>
    <col min="15" max="15" width="12" customWidth="1"/>
    <col min="16" max="16" width="9.140625" customWidth="1"/>
    <col min="17" max="17" width="14.140625" customWidth="1"/>
    <col min="18" max="18" width="10.85546875" customWidth="1"/>
    <col min="19" max="19" width="16.5703125" customWidth="1"/>
    <col min="20" max="20" width="13" customWidth="1"/>
    <col min="21" max="21" width="11.7109375" customWidth="1"/>
    <col min="22" max="22" width="12.42578125" customWidth="1"/>
    <col min="23" max="23" width="13.42578125" customWidth="1"/>
    <col min="24" max="24" width="16.140625" customWidth="1"/>
    <col min="25" max="25" width="10.7109375" customWidth="1"/>
    <col min="26" max="26" width="11.140625" customWidth="1"/>
    <col min="27" max="27" width="12.28515625" customWidth="1"/>
    <col min="28" max="28" width="10.42578125" customWidth="1"/>
    <col min="29" max="29" width="21.140625" customWidth="1"/>
    <col min="30" max="30" width="12" customWidth="1"/>
    <col min="31" max="31" width="9.140625" customWidth="1"/>
    <col min="32" max="32" width="14.28515625" customWidth="1"/>
    <col min="33" max="33" width="11" customWidth="1"/>
    <col min="34" max="34" width="11.7109375" style="56" customWidth="1"/>
    <col min="35" max="35" width="9" style="56" customWidth="1"/>
  </cols>
  <sheetData>
    <row r="1" spans="1:44" ht="23.25">
      <c r="A1" s="84" t="s">
        <v>284</v>
      </c>
      <c r="B1" s="84"/>
      <c r="C1" s="84"/>
      <c r="D1" s="84"/>
      <c r="E1" s="56"/>
      <c r="F1" s="56"/>
    </row>
    <row r="2" spans="1:44" s="1" customFormat="1" ht="28.5" customHeight="1">
      <c r="A2" s="127" t="s">
        <v>202</v>
      </c>
      <c r="B2" s="127" t="s">
        <v>0</v>
      </c>
      <c r="C2" s="141" t="s">
        <v>1</v>
      </c>
      <c r="D2" s="142" t="s">
        <v>2</v>
      </c>
      <c r="E2" s="127" t="s">
        <v>3</v>
      </c>
      <c r="F2" s="127" t="s">
        <v>304</v>
      </c>
      <c r="G2" s="127" t="s">
        <v>305</v>
      </c>
      <c r="H2" s="134" t="s">
        <v>306</v>
      </c>
      <c r="I2" s="127" t="s">
        <v>4</v>
      </c>
      <c r="J2" s="127" t="s">
        <v>5</v>
      </c>
      <c r="K2" s="135" t="s">
        <v>6</v>
      </c>
      <c r="L2" s="127" t="s">
        <v>7</v>
      </c>
      <c r="M2" s="136" t="s">
        <v>317</v>
      </c>
      <c r="N2" s="136"/>
      <c r="O2" s="136"/>
      <c r="P2" s="136"/>
      <c r="Q2" s="137" t="s">
        <v>307</v>
      </c>
      <c r="R2" s="136" t="s">
        <v>308</v>
      </c>
      <c r="S2" s="136"/>
      <c r="T2" s="136"/>
      <c r="U2" s="136"/>
      <c r="V2" s="137" t="s">
        <v>309</v>
      </c>
      <c r="W2" s="129" t="s">
        <v>310</v>
      </c>
      <c r="X2" s="130"/>
      <c r="Y2" s="131"/>
      <c r="Z2" s="137" t="s">
        <v>311</v>
      </c>
      <c r="AA2" s="126" t="s">
        <v>312</v>
      </c>
      <c r="AB2" s="126" t="s">
        <v>313</v>
      </c>
      <c r="AC2" s="124" t="s">
        <v>300</v>
      </c>
      <c r="AD2" s="122" t="s">
        <v>314</v>
      </c>
      <c r="AE2" s="132" t="s">
        <v>301</v>
      </c>
      <c r="AF2" s="122" t="s">
        <v>315</v>
      </c>
      <c r="AG2" s="124" t="s">
        <v>302</v>
      </c>
      <c r="AH2" s="122" t="s">
        <v>316</v>
      </c>
      <c r="AI2" s="122" t="s">
        <v>303</v>
      </c>
    </row>
    <row r="3" spans="1:44" s="1" customFormat="1" ht="52.5" customHeight="1">
      <c r="A3" s="127"/>
      <c r="B3" s="127"/>
      <c r="C3" s="141"/>
      <c r="D3" s="142"/>
      <c r="E3" s="127"/>
      <c r="F3" s="127"/>
      <c r="G3" s="127"/>
      <c r="H3" s="134"/>
      <c r="I3" s="127"/>
      <c r="J3" s="127"/>
      <c r="K3" s="135"/>
      <c r="L3" s="127"/>
      <c r="M3" s="70" t="s">
        <v>289</v>
      </c>
      <c r="N3" s="71" t="s">
        <v>290</v>
      </c>
      <c r="O3" s="71" t="s">
        <v>291</v>
      </c>
      <c r="P3" s="70" t="s">
        <v>292</v>
      </c>
      <c r="Q3" s="137"/>
      <c r="R3" s="70" t="s">
        <v>293</v>
      </c>
      <c r="S3" s="71" t="s">
        <v>294</v>
      </c>
      <c r="T3" s="71" t="s">
        <v>295</v>
      </c>
      <c r="U3" s="70" t="s">
        <v>296</v>
      </c>
      <c r="V3" s="137"/>
      <c r="W3" s="70" t="s">
        <v>297</v>
      </c>
      <c r="X3" s="71" t="s">
        <v>298</v>
      </c>
      <c r="Y3" s="70" t="s">
        <v>299</v>
      </c>
      <c r="Z3" s="137"/>
      <c r="AA3" s="126"/>
      <c r="AB3" s="126"/>
      <c r="AC3" s="125"/>
      <c r="AD3" s="123"/>
      <c r="AE3" s="133"/>
      <c r="AF3" s="123"/>
      <c r="AG3" s="125"/>
      <c r="AH3" s="123"/>
      <c r="AI3" s="123"/>
    </row>
    <row r="4" spans="1:44" s="2" customFormat="1" ht="23.25">
      <c r="A4" s="14" t="s">
        <v>84</v>
      </c>
      <c r="B4" s="6">
        <v>527</v>
      </c>
      <c r="C4" s="15">
        <v>107</v>
      </c>
      <c r="D4" s="7">
        <v>201</v>
      </c>
      <c r="E4" s="19" t="s">
        <v>227</v>
      </c>
      <c r="F4" s="36" t="s">
        <v>231</v>
      </c>
      <c r="G4" s="36" t="s">
        <v>228</v>
      </c>
      <c r="H4" s="33">
        <v>12.407</v>
      </c>
      <c r="I4" s="34">
        <v>2</v>
      </c>
      <c r="J4" s="35" t="s">
        <v>285</v>
      </c>
      <c r="K4" s="37">
        <v>42239</v>
      </c>
      <c r="L4" s="35" t="s">
        <v>203</v>
      </c>
      <c r="M4" s="93">
        <v>7.21</v>
      </c>
      <c r="N4" s="93">
        <v>3.41</v>
      </c>
      <c r="O4" s="93">
        <v>1.19</v>
      </c>
      <c r="P4" s="93">
        <v>0.6</v>
      </c>
      <c r="Q4" s="93">
        <v>2.6006200000000002</v>
      </c>
      <c r="R4" s="93">
        <v>11.71</v>
      </c>
      <c r="S4" s="93">
        <v>0.55000000000000004</v>
      </c>
      <c r="T4" s="93">
        <v>0.05</v>
      </c>
      <c r="U4" s="93">
        <v>0.1</v>
      </c>
      <c r="V4" s="93">
        <v>4.46075</v>
      </c>
      <c r="W4" s="93">
        <v>0</v>
      </c>
      <c r="X4" s="93">
        <v>0</v>
      </c>
      <c r="Y4" s="93">
        <v>12.41</v>
      </c>
      <c r="Z4" s="93">
        <v>1.0210399999999999</v>
      </c>
      <c r="AA4" s="93">
        <v>168.31</v>
      </c>
      <c r="AB4" s="93">
        <v>89.6</v>
      </c>
      <c r="AC4" s="93">
        <f t="shared" ref="AC4:AC23" si="0">(AA4+AB4*0.5)/(3.5*H4*1000)*100</f>
        <v>0.49075982452302275</v>
      </c>
      <c r="AD4" s="93">
        <v>112.51</v>
      </c>
      <c r="AE4" s="93">
        <f t="shared" ref="AE4:AE23" si="1">AD4/(3.5*H4*1000)*100</f>
        <v>0.25909336895070756</v>
      </c>
      <c r="AF4" s="93">
        <v>18.5</v>
      </c>
      <c r="AG4" s="93">
        <f t="shared" ref="AG4:AG23" si="2">AF4/(3.5*H4*1000)*100</f>
        <v>4.2602678211608652E-2</v>
      </c>
      <c r="AH4" s="93">
        <v>3.6</v>
      </c>
      <c r="AI4" s="93">
        <f t="shared" ref="AI4:AI23" si="3">AH4/(3.5*H4*1000)*100</f>
        <v>8.2902508952319535E-3</v>
      </c>
      <c r="AK4" s="25"/>
      <c r="AL4" s="25">
        <f t="shared" ref="AL4:AL23" si="4">SUM(M4:P4)</f>
        <v>12.41</v>
      </c>
      <c r="AM4" s="25">
        <f t="shared" ref="AM4:AM23" si="5">SUM(R4:U4)</f>
        <v>12.410000000000002</v>
      </c>
      <c r="AN4" s="25">
        <f>SUM(W4:Y4)</f>
        <v>12.41</v>
      </c>
      <c r="AP4" s="2">
        <f t="shared" ref="AP4:AP23" si="6">H4/AL4</f>
        <v>0.99975825946817087</v>
      </c>
      <c r="AQ4" s="2">
        <f t="shared" ref="AQ4:AQ23" si="7">H4/AM4</f>
        <v>0.99975825946817065</v>
      </c>
      <c r="AR4" s="2">
        <f t="shared" ref="AR4:AR23" si="8">H4/AN4</f>
        <v>0.99975825946817087</v>
      </c>
    </row>
    <row r="5" spans="1:44" s="2" customFormat="1" ht="23.25">
      <c r="A5" s="14" t="s">
        <v>84</v>
      </c>
      <c r="B5" s="6">
        <v>527</v>
      </c>
      <c r="C5" s="15">
        <v>107</v>
      </c>
      <c r="D5" s="7">
        <v>202</v>
      </c>
      <c r="E5" s="19" t="s">
        <v>225</v>
      </c>
      <c r="F5" s="36" t="s">
        <v>228</v>
      </c>
      <c r="G5" s="36" t="s">
        <v>229</v>
      </c>
      <c r="H5" s="33">
        <v>41.438000000000002</v>
      </c>
      <c r="I5" s="34">
        <v>2</v>
      </c>
      <c r="J5" s="35" t="s">
        <v>286</v>
      </c>
      <c r="K5" s="37">
        <v>42239</v>
      </c>
      <c r="L5" s="35" t="s">
        <v>203</v>
      </c>
      <c r="M5" s="93">
        <v>19.18</v>
      </c>
      <c r="N5" s="93">
        <v>13.65</v>
      </c>
      <c r="O5" s="93">
        <v>6.31</v>
      </c>
      <c r="P5" s="93">
        <v>2.2999999999999998</v>
      </c>
      <c r="Q5" s="93">
        <v>2.8327399999999998</v>
      </c>
      <c r="R5" s="93">
        <v>40.159999999999997</v>
      </c>
      <c r="S5" s="93">
        <v>1.1000000000000001</v>
      </c>
      <c r="T5" s="93">
        <v>0.13</v>
      </c>
      <c r="U5" s="93">
        <v>0.05</v>
      </c>
      <c r="V5" s="93">
        <v>3.8577400000000002</v>
      </c>
      <c r="W5" s="93">
        <v>0</v>
      </c>
      <c r="X5" s="93">
        <v>0</v>
      </c>
      <c r="Y5" s="93">
        <v>41.44</v>
      </c>
      <c r="Z5" s="93">
        <v>1.18502</v>
      </c>
      <c r="AA5" s="93">
        <v>189.3</v>
      </c>
      <c r="AB5" s="93">
        <v>112.6</v>
      </c>
      <c r="AC5" s="93">
        <f t="shared" si="0"/>
        <v>0.1693407707211462</v>
      </c>
      <c r="AD5" s="93">
        <v>218.6</v>
      </c>
      <c r="AE5" s="93">
        <f t="shared" si="1"/>
        <v>0.15072431791385404</v>
      </c>
      <c r="AF5" s="93">
        <v>16.600000000000001</v>
      </c>
      <c r="AG5" s="93">
        <f t="shared" si="2"/>
        <v>1.1445670985224051E-2</v>
      </c>
      <c r="AH5" s="93">
        <v>0</v>
      </c>
      <c r="AI5" s="93">
        <f t="shared" si="3"/>
        <v>0</v>
      </c>
      <c r="AK5" s="25"/>
      <c r="AL5" s="25">
        <f t="shared" si="4"/>
        <v>41.44</v>
      </c>
      <c r="AM5" s="25">
        <f t="shared" si="5"/>
        <v>41.44</v>
      </c>
      <c r="AN5" s="25">
        <f t="shared" ref="AN5:AN23" si="9">SUM(W5:Y5)</f>
        <v>41.44</v>
      </c>
      <c r="AP5" s="2">
        <f t="shared" si="6"/>
        <v>0.9999517374517376</v>
      </c>
      <c r="AQ5" s="2">
        <f t="shared" si="7"/>
        <v>0.9999517374517376</v>
      </c>
      <c r="AR5" s="2">
        <f t="shared" si="8"/>
        <v>0.9999517374517376</v>
      </c>
    </row>
    <row r="6" spans="1:44" s="2" customFormat="1" ht="23.25">
      <c r="A6" s="14" t="s">
        <v>84</v>
      </c>
      <c r="B6" s="6">
        <v>527</v>
      </c>
      <c r="C6" s="15">
        <v>107</v>
      </c>
      <c r="D6" s="7">
        <v>203</v>
      </c>
      <c r="E6" s="19" t="s">
        <v>226</v>
      </c>
      <c r="F6" s="36" t="s">
        <v>229</v>
      </c>
      <c r="G6" s="36" t="s">
        <v>230</v>
      </c>
      <c r="H6" s="33">
        <v>54.255000000000003</v>
      </c>
      <c r="I6" s="34">
        <v>2</v>
      </c>
      <c r="J6" s="35" t="s">
        <v>286</v>
      </c>
      <c r="K6" s="37">
        <v>42239</v>
      </c>
      <c r="L6" s="35" t="s">
        <v>203</v>
      </c>
      <c r="M6" s="93">
        <v>30.39</v>
      </c>
      <c r="N6" s="93">
        <v>12.66</v>
      </c>
      <c r="O6" s="93">
        <v>7.35</v>
      </c>
      <c r="P6" s="93">
        <v>3.86</v>
      </c>
      <c r="Q6" s="93">
        <v>2.7237800000000001</v>
      </c>
      <c r="R6" s="93">
        <v>52.63</v>
      </c>
      <c r="S6" s="93">
        <v>1.25</v>
      </c>
      <c r="T6" s="93">
        <v>0.28000000000000003</v>
      </c>
      <c r="U6" s="93">
        <v>0.1</v>
      </c>
      <c r="V6" s="93">
        <v>3.7184300000000001</v>
      </c>
      <c r="W6" s="93">
        <v>0</v>
      </c>
      <c r="X6" s="93">
        <v>0</v>
      </c>
      <c r="Y6" s="93">
        <v>54.26</v>
      </c>
      <c r="Z6" s="93">
        <v>1.08266</v>
      </c>
      <c r="AA6" s="93">
        <v>87.15</v>
      </c>
      <c r="AB6" s="93">
        <v>54.6</v>
      </c>
      <c r="AC6" s="93">
        <f t="shared" si="0"/>
        <v>6.0270942770251586E-2</v>
      </c>
      <c r="AD6" s="93">
        <v>18.899999999999999</v>
      </c>
      <c r="AE6" s="93">
        <f t="shared" si="1"/>
        <v>9.9529997235277851E-3</v>
      </c>
      <c r="AF6" s="93">
        <v>5.89</v>
      </c>
      <c r="AG6" s="93">
        <f t="shared" si="2"/>
        <v>3.1017549402951664E-3</v>
      </c>
      <c r="AH6" s="93">
        <v>1.5</v>
      </c>
      <c r="AI6" s="93">
        <f t="shared" si="3"/>
        <v>7.8992061297839574E-4</v>
      </c>
      <c r="AK6" s="25"/>
      <c r="AL6" s="25">
        <f t="shared" si="4"/>
        <v>54.26</v>
      </c>
      <c r="AM6" s="25">
        <f t="shared" si="5"/>
        <v>54.260000000000005</v>
      </c>
      <c r="AN6" s="25">
        <f t="shared" si="9"/>
        <v>54.26</v>
      </c>
      <c r="AP6" s="2">
        <f t="shared" si="6"/>
        <v>0.99990785108735725</v>
      </c>
      <c r="AQ6" s="2">
        <f t="shared" si="7"/>
        <v>0.99990785108735714</v>
      </c>
      <c r="AR6" s="2">
        <f t="shared" si="8"/>
        <v>0.99990785108735725</v>
      </c>
    </row>
    <row r="7" spans="1:44" s="2" customFormat="1" ht="23.25">
      <c r="A7" s="14" t="s">
        <v>84</v>
      </c>
      <c r="B7" s="6">
        <v>527</v>
      </c>
      <c r="C7" s="15">
        <v>107</v>
      </c>
      <c r="D7" s="7">
        <v>204</v>
      </c>
      <c r="E7" s="19" t="s">
        <v>85</v>
      </c>
      <c r="F7" s="36">
        <v>138993</v>
      </c>
      <c r="G7" s="36">
        <v>205121</v>
      </c>
      <c r="H7" s="33">
        <v>66.128</v>
      </c>
      <c r="I7" s="34">
        <v>2</v>
      </c>
      <c r="J7" s="35" t="s">
        <v>286</v>
      </c>
      <c r="K7" s="37">
        <v>42239</v>
      </c>
      <c r="L7" s="35" t="s">
        <v>203</v>
      </c>
      <c r="M7" s="93">
        <v>42.16</v>
      </c>
      <c r="N7" s="93">
        <v>15.88</v>
      </c>
      <c r="O7" s="93">
        <v>6.09</v>
      </c>
      <c r="P7" s="93">
        <v>2</v>
      </c>
      <c r="Q7" s="93">
        <v>2.4116599999999999</v>
      </c>
      <c r="R7" s="93">
        <v>64.48</v>
      </c>
      <c r="S7" s="93">
        <v>1.22</v>
      </c>
      <c r="T7" s="93">
        <v>0.27</v>
      </c>
      <c r="U7" s="93">
        <v>0.15</v>
      </c>
      <c r="V7" s="93">
        <v>2.8271600000000001</v>
      </c>
      <c r="W7" s="93">
        <v>0</v>
      </c>
      <c r="X7" s="93">
        <v>0</v>
      </c>
      <c r="Y7" s="93">
        <v>66.13</v>
      </c>
      <c r="Z7" s="93">
        <v>1.06253</v>
      </c>
      <c r="AA7" s="93">
        <v>57.12</v>
      </c>
      <c r="AB7" s="93">
        <v>27.9</v>
      </c>
      <c r="AC7" s="93">
        <f t="shared" si="0"/>
        <v>3.0706681414399774E-2</v>
      </c>
      <c r="AD7" s="93">
        <v>12.83</v>
      </c>
      <c r="AE7" s="93">
        <f t="shared" si="1"/>
        <v>5.543361791849573E-3</v>
      </c>
      <c r="AF7" s="93">
        <v>10.8</v>
      </c>
      <c r="AG7" s="93">
        <f t="shared" si="2"/>
        <v>4.6662749300058759E-3</v>
      </c>
      <c r="AH7" s="93">
        <v>1.75</v>
      </c>
      <c r="AI7" s="93">
        <f t="shared" si="3"/>
        <v>7.5610936365835954E-4</v>
      </c>
      <c r="AK7" s="25"/>
      <c r="AL7" s="25">
        <f t="shared" si="4"/>
        <v>66.13</v>
      </c>
      <c r="AM7" s="25">
        <f t="shared" si="5"/>
        <v>66.12</v>
      </c>
      <c r="AN7" s="25">
        <f t="shared" si="9"/>
        <v>66.13</v>
      </c>
      <c r="AP7" s="2">
        <f t="shared" si="6"/>
        <v>0.9999697565401483</v>
      </c>
      <c r="AQ7" s="2">
        <f t="shared" si="7"/>
        <v>1.0001209921355112</v>
      </c>
      <c r="AR7" s="2">
        <f t="shared" si="8"/>
        <v>0.9999697565401483</v>
      </c>
    </row>
    <row r="8" spans="1:44" s="2" customFormat="1" ht="23.25">
      <c r="A8" s="14" t="s">
        <v>84</v>
      </c>
      <c r="B8" s="6">
        <v>527</v>
      </c>
      <c r="C8" s="27">
        <v>109</v>
      </c>
      <c r="D8" s="7">
        <v>200</v>
      </c>
      <c r="E8" s="19" t="s">
        <v>86</v>
      </c>
      <c r="F8" s="36">
        <v>61133</v>
      </c>
      <c r="G8" s="36">
        <v>31425</v>
      </c>
      <c r="H8" s="33">
        <v>29.707999999999998</v>
      </c>
      <c r="I8" s="34">
        <v>2</v>
      </c>
      <c r="J8" s="35" t="s">
        <v>12</v>
      </c>
      <c r="K8" s="37">
        <v>42240</v>
      </c>
      <c r="L8" s="35" t="s">
        <v>203</v>
      </c>
      <c r="M8" s="93">
        <v>5.73</v>
      </c>
      <c r="N8" s="93">
        <v>11.56</v>
      </c>
      <c r="O8" s="93">
        <v>8.9600000000000009</v>
      </c>
      <c r="P8" s="93">
        <v>3.45</v>
      </c>
      <c r="Q8" s="93">
        <v>3.5786899999999999</v>
      </c>
      <c r="R8" s="93">
        <v>26.75</v>
      </c>
      <c r="S8" s="93">
        <v>2.63</v>
      </c>
      <c r="T8" s="93">
        <v>0.3</v>
      </c>
      <c r="U8" s="93">
        <v>0.03</v>
      </c>
      <c r="V8" s="93">
        <v>5.7625299999999999</v>
      </c>
      <c r="W8" s="93">
        <v>0</v>
      </c>
      <c r="X8" s="93">
        <v>0</v>
      </c>
      <c r="Y8" s="93">
        <v>29.71</v>
      </c>
      <c r="Z8" s="93">
        <v>1.63147</v>
      </c>
      <c r="AA8" s="93">
        <v>96.32</v>
      </c>
      <c r="AB8" s="93">
        <v>0</v>
      </c>
      <c r="AC8" s="93">
        <f t="shared" si="0"/>
        <v>9.2634980476639275E-2</v>
      </c>
      <c r="AD8" s="93">
        <v>85.63</v>
      </c>
      <c r="AE8" s="93">
        <f t="shared" si="1"/>
        <v>8.2353959491430873E-2</v>
      </c>
      <c r="AF8" s="93">
        <v>0</v>
      </c>
      <c r="AG8" s="93">
        <f t="shared" si="2"/>
        <v>0</v>
      </c>
      <c r="AH8" s="93">
        <v>0</v>
      </c>
      <c r="AI8" s="93">
        <f t="shared" si="3"/>
        <v>0</v>
      </c>
      <c r="AK8" s="25"/>
      <c r="AL8" s="25">
        <f t="shared" si="4"/>
        <v>29.7</v>
      </c>
      <c r="AM8" s="25">
        <f t="shared" si="5"/>
        <v>29.71</v>
      </c>
      <c r="AN8" s="25">
        <f t="shared" si="9"/>
        <v>29.71</v>
      </c>
      <c r="AP8" s="2">
        <f t="shared" si="6"/>
        <v>1.0002693602693602</v>
      </c>
      <c r="AQ8" s="2">
        <f t="shared" si="7"/>
        <v>0.99993268259845158</v>
      </c>
      <c r="AR8" s="2">
        <f t="shared" si="8"/>
        <v>0.99993268259845158</v>
      </c>
    </row>
    <row r="9" spans="1:44" s="2" customFormat="1" ht="23.25">
      <c r="A9" s="14" t="s">
        <v>84</v>
      </c>
      <c r="B9" s="6">
        <v>527</v>
      </c>
      <c r="C9" s="15">
        <v>1001</v>
      </c>
      <c r="D9" s="7">
        <v>200</v>
      </c>
      <c r="E9" s="19" t="s">
        <v>87</v>
      </c>
      <c r="F9" s="36" t="s">
        <v>102</v>
      </c>
      <c r="G9" s="36" t="s">
        <v>232</v>
      </c>
      <c r="H9" s="33">
        <v>59.517000000000003</v>
      </c>
      <c r="I9" s="34">
        <v>2</v>
      </c>
      <c r="J9" s="35" t="s">
        <v>286</v>
      </c>
      <c r="K9" s="37">
        <v>42242</v>
      </c>
      <c r="L9" s="35" t="s">
        <v>203</v>
      </c>
      <c r="M9" s="93">
        <v>43.1</v>
      </c>
      <c r="N9" s="93">
        <v>12.64</v>
      </c>
      <c r="O9" s="93">
        <v>3.14</v>
      </c>
      <c r="P9" s="93">
        <v>0.65</v>
      </c>
      <c r="Q9" s="93">
        <v>2.23787</v>
      </c>
      <c r="R9" s="93">
        <v>59.07</v>
      </c>
      <c r="S9" s="93">
        <v>0.42</v>
      </c>
      <c r="T9" s="93">
        <v>0</v>
      </c>
      <c r="U9" s="93">
        <v>0.02</v>
      </c>
      <c r="V9" s="93">
        <v>2.6686700000000001</v>
      </c>
      <c r="W9" s="93">
        <v>0</v>
      </c>
      <c r="X9" s="93">
        <v>0</v>
      </c>
      <c r="Y9" s="93">
        <v>59.52</v>
      </c>
      <c r="Z9" s="93">
        <v>1.1842999999999999</v>
      </c>
      <c r="AA9" s="93">
        <v>275.92</v>
      </c>
      <c r="AB9" s="93">
        <v>419.91</v>
      </c>
      <c r="AC9" s="93">
        <f t="shared" si="0"/>
        <v>0.2332466834205833</v>
      </c>
      <c r="AD9" s="93">
        <v>0</v>
      </c>
      <c r="AE9" s="93">
        <f t="shared" si="1"/>
        <v>0</v>
      </c>
      <c r="AF9" s="93">
        <v>4</v>
      </c>
      <c r="AG9" s="93">
        <f t="shared" si="2"/>
        <v>1.9202196731306061E-3</v>
      </c>
      <c r="AH9" s="93">
        <v>0</v>
      </c>
      <c r="AI9" s="93">
        <f t="shared" si="3"/>
        <v>0</v>
      </c>
      <c r="AK9" s="25"/>
      <c r="AL9" s="25">
        <f t="shared" si="4"/>
        <v>59.53</v>
      </c>
      <c r="AM9" s="25">
        <f t="shared" si="5"/>
        <v>59.510000000000005</v>
      </c>
      <c r="AN9" s="25">
        <f t="shared" si="9"/>
        <v>59.52</v>
      </c>
      <c r="AP9" s="2">
        <f t="shared" si="6"/>
        <v>0.99978162271123805</v>
      </c>
      <c r="AQ9" s="2">
        <f t="shared" si="7"/>
        <v>1.0001176272895311</v>
      </c>
      <c r="AR9" s="2">
        <f t="shared" si="8"/>
        <v>0.99994959677419359</v>
      </c>
    </row>
    <row r="10" spans="1:44" s="2" customFormat="1" ht="23.25">
      <c r="A10" s="14" t="s">
        <v>84</v>
      </c>
      <c r="B10" s="6">
        <v>527</v>
      </c>
      <c r="C10" s="15">
        <v>1001</v>
      </c>
      <c r="D10" s="7">
        <v>200</v>
      </c>
      <c r="E10" s="19" t="s">
        <v>87</v>
      </c>
      <c r="F10" s="36" t="s">
        <v>232</v>
      </c>
      <c r="G10" s="36" t="s">
        <v>102</v>
      </c>
      <c r="H10" s="33">
        <v>59.517000000000003</v>
      </c>
      <c r="I10" s="34">
        <v>2</v>
      </c>
      <c r="J10" s="35" t="s">
        <v>12</v>
      </c>
      <c r="K10" s="37">
        <v>42242</v>
      </c>
      <c r="L10" s="35" t="s">
        <v>203</v>
      </c>
      <c r="M10" s="93">
        <v>42.16</v>
      </c>
      <c r="N10" s="93">
        <v>12.05</v>
      </c>
      <c r="O10" s="93">
        <v>3.98</v>
      </c>
      <c r="P10" s="93">
        <v>1.32</v>
      </c>
      <c r="Q10" s="93">
        <v>2.31962</v>
      </c>
      <c r="R10" s="93">
        <v>59.04</v>
      </c>
      <c r="S10" s="93">
        <v>0.35</v>
      </c>
      <c r="T10" s="93">
        <v>7.0000000000000007E-2</v>
      </c>
      <c r="U10" s="93">
        <v>0.05</v>
      </c>
      <c r="V10" s="93">
        <v>2.8850799999999999</v>
      </c>
      <c r="W10" s="93">
        <v>0</v>
      </c>
      <c r="X10" s="93">
        <v>0</v>
      </c>
      <c r="Y10" s="93">
        <v>59.52</v>
      </c>
      <c r="Z10" s="93">
        <v>1.12401</v>
      </c>
      <c r="AA10" s="93">
        <v>223.34</v>
      </c>
      <c r="AB10" s="93">
        <v>23.17</v>
      </c>
      <c r="AC10" s="93">
        <f t="shared" si="0"/>
        <v>0.11277690167755192</v>
      </c>
      <c r="AD10" s="93">
        <v>0</v>
      </c>
      <c r="AE10" s="93">
        <f t="shared" si="1"/>
        <v>0</v>
      </c>
      <c r="AF10" s="93">
        <v>28</v>
      </c>
      <c r="AG10" s="93">
        <f t="shared" si="2"/>
        <v>1.3441537711914243E-2</v>
      </c>
      <c r="AH10" s="93">
        <v>0</v>
      </c>
      <c r="AI10" s="93">
        <f t="shared" si="3"/>
        <v>0</v>
      </c>
      <c r="AK10" s="25"/>
      <c r="AL10" s="25">
        <f t="shared" si="4"/>
        <v>59.509999999999991</v>
      </c>
      <c r="AM10" s="25">
        <f t="shared" si="5"/>
        <v>59.51</v>
      </c>
      <c r="AN10" s="25">
        <f t="shared" si="9"/>
        <v>59.52</v>
      </c>
      <c r="AP10" s="2">
        <f t="shared" si="6"/>
        <v>1.0001176272895314</v>
      </c>
      <c r="AQ10" s="2">
        <f t="shared" si="7"/>
        <v>1.0001176272895314</v>
      </c>
      <c r="AR10" s="2">
        <f t="shared" si="8"/>
        <v>0.99994959677419359</v>
      </c>
    </row>
    <row r="11" spans="1:44" s="2" customFormat="1" ht="23.25">
      <c r="A11" s="14" t="s">
        <v>84</v>
      </c>
      <c r="B11" s="6">
        <v>527</v>
      </c>
      <c r="C11" s="15">
        <v>1095</v>
      </c>
      <c r="D11" s="7">
        <v>100</v>
      </c>
      <c r="E11" s="19" t="s">
        <v>88</v>
      </c>
      <c r="F11" s="36">
        <v>0</v>
      </c>
      <c r="G11" s="36">
        <v>64684</v>
      </c>
      <c r="H11" s="33">
        <v>64.683999999999997</v>
      </c>
      <c r="I11" s="34">
        <v>2</v>
      </c>
      <c r="J11" s="35" t="s">
        <v>286</v>
      </c>
      <c r="K11" s="37">
        <v>42243</v>
      </c>
      <c r="L11" s="35" t="s">
        <v>203</v>
      </c>
      <c r="M11" s="93">
        <v>19.2</v>
      </c>
      <c r="N11" s="93">
        <v>16.54</v>
      </c>
      <c r="O11" s="93">
        <v>15.81</v>
      </c>
      <c r="P11" s="93">
        <v>13.13</v>
      </c>
      <c r="Q11" s="93">
        <v>3.80586</v>
      </c>
      <c r="R11" s="93">
        <v>61.72</v>
      </c>
      <c r="S11" s="93">
        <v>2.5099999999999998</v>
      </c>
      <c r="T11" s="93">
        <v>0.35</v>
      </c>
      <c r="U11" s="93">
        <v>0.1</v>
      </c>
      <c r="V11" s="93">
        <v>3.8814799999999998</v>
      </c>
      <c r="W11" s="93">
        <v>0</v>
      </c>
      <c r="X11" s="93">
        <v>0</v>
      </c>
      <c r="Y11" s="93">
        <v>64.680000000000007</v>
      </c>
      <c r="Z11" s="93">
        <v>1.1840200000000001</v>
      </c>
      <c r="AA11" s="93">
        <v>14.853999999999999</v>
      </c>
      <c r="AB11" s="93">
        <v>0</v>
      </c>
      <c r="AC11" s="93">
        <f t="shared" si="0"/>
        <v>6.5611279450868837E-3</v>
      </c>
      <c r="AD11" s="93">
        <v>1.32</v>
      </c>
      <c r="AE11" s="93">
        <f t="shared" si="1"/>
        <v>5.8305432122759439E-4</v>
      </c>
      <c r="AF11" s="93">
        <v>2.68</v>
      </c>
      <c r="AG11" s="93">
        <f t="shared" si="2"/>
        <v>1.1837769552196613E-3</v>
      </c>
      <c r="AH11" s="93">
        <v>0</v>
      </c>
      <c r="AI11" s="93">
        <f t="shared" si="3"/>
        <v>0</v>
      </c>
      <c r="AK11" s="25"/>
      <c r="AL11" s="25">
        <f t="shared" si="4"/>
        <v>64.679999999999993</v>
      </c>
      <c r="AM11" s="25">
        <f t="shared" si="5"/>
        <v>64.679999999999993</v>
      </c>
      <c r="AN11" s="25">
        <f t="shared" si="9"/>
        <v>64.680000000000007</v>
      </c>
      <c r="AP11" s="2">
        <f t="shared" si="6"/>
        <v>1.0000618429189858</v>
      </c>
      <c r="AQ11" s="2">
        <f t="shared" si="7"/>
        <v>1.0000618429189858</v>
      </c>
      <c r="AR11" s="2">
        <f t="shared" si="8"/>
        <v>1.0000618429189856</v>
      </c>
    </row>
    <row r="12" spans="1:44" s="2" customFormat="1" ht="23.25">
      <c r="A12" s="14" t="s">
        <v>84</v>
      </c>
      <c r="B12" s="6">
        <v>527</v>
      </c>
      <c r="C12" s="15">
        <v>1150</v>
      </c>
      <c r="D12" s="7">
        <v>101</v>
      </c>
      <c r="E12" s="19" t="s">
        <v>89</v>
      </c>
      <c r="F12" s="36">
        <v>16000</v>
      </c>
      <c r="G12" s="36">
        <v>0</v>
      </c>
      <c r="H12" s="33">
        <v>16</v>
      </c>
      <c r="I12" s="34">
        <v>2</v>
      </c>
      <c r="J12" s="35" t="s">
        <v>12</v>
      </c>
      <c r="K12" s="37">
        <v>42240</v>
      </c>
      <c r="L12" s="35" t="s">
        <v>203</v>
      </c>
      <c r="M12" s="93">
        <v>4.3499999999999996</v>
      </c>
      <c r="N12" s="93">
        <v>6.94</v>
      </c>
      <c r="O12" s="93">
        <v>3.14</v>
      </c>
      <c r="P12" s="93">
        <v>1.56</v>
      </c>
      <c r="Q12" s="93">
        <v>3.3271899999999999</v>
      </c>
      <c r="R12" s="93">
        <v>11.09</v>
      </c>
      <c r="S12" s="93">
        <v>3.35</v>
      </c>
      <c r="T12" s="93">
        <v>1.01</v>
      </c>
      <c r="U12" s="93">
        <v>0.55000000000000004</v>
      </c>
      <c r="V12" s="93">
        <v>8.6918299999999995</v>
      </c>
      <c r="W12" s="93">
        <v>0</v>
      </c>
      <c r="X12" s="93">
        <v>0</v>
      </c>
      <c r="Y12" s="93">
        <v>16</v>
      </c>
      <c r="Z12" s="93">
        <v>1.5047699999999999</v>
      </c>
      <c r="AA12" s="93">
        <v>21.367999999999999</v>
      </c>
      <c r="AB12" s="93">
        <v>6.35</v>
      </c>
      <c r="AC12" s="93">
        <f t="shared" si="0"/>
        <v>4.3826785714285714E-2</v>
      </c>
      <c r="AD12" s="93">
        <v>25.68</v>
      </c>
      <c r="AE12" s="93">
        <f t="shared" si="1"/>
        <v>4.585714285714286E-2</v>
      </c>
      <c r="AF12" s="93">
        <v>0</v>
      </c>
      <c r="AG12" s="93">
        <f t="shared" si="2"/>
        <v>0</v>
      </c>
      <c r="AH12" s="93">
        <v>0</v>
      </c>
      <c r="AI12" s="93">
        <f t="shared" si="3"/>
        <v>0</v>
      </c>
      <c r="AK12" s="25"/>
      <c r="AL12" s="25">
        <f t="shared" si="4"/>
        <v>15.99</v>
      </c>
      <c r="AM12" s="25">
        <f t="shared" si="5"/>
        <v>16</v>
      </c>
      <c r="AN12" s="25">
        <f t="shared" si="9"/>
        <v>16</v>
      </c>
      <c r="AP12" s="2">
        <f t="shared" si="6"/>
        <v>1.0006253908692933</v>
      </c>
      <c r="AQ12" s="2">
        <f t="shared" si="7"/>
        <v>1</v>
      </c>
      <c r="AR12" s="2">
        <f t="shared" si="8"/>
        <v>1</v>
      </c>
    </row>
    <row r="13" spans="1:44" s="2" customFormat="1" ht="23.25">
      <c r="A13" s="14" t="s">
        <v>84</v>
      </c>
      <c r="B13" s="6">
        <v>527</v>
      </c>
      <c r="C13" s="15">
        <v>1150</v>
      </c>
      <c r="D13" s="7">
        <v>102</v>
      </c>
      <c r="E13" s="19" t="s">
        <v>269</v>
      </c>
      <c r="F13" s="36">
        <v>16</v>
      </c>
      <c r="G13" s="36">
        <v>53000</v>
      </c>
      <c r="H13" s="33">
        <v>37</v>
      </c>
      <c r="I13" s="34">
        <v>2</v>
      </c>
      <c r="J13" s="35" t="s">
        <v>286</v>
      </c>
      <c r="K13" s="37">
        <v>42240</v>
      </c>
      <c r="L13" s="35" t="s">
        <v>203</v>
      </c>
      <c r="M13" s="93">
        <v>8.2799999999999994</v>
      </c>
      <c r="N13" s="93">
        <v>11.78</v>
      </c>
      <c r="O13" s="93">
        <v>11.03</v>
      </c>
      <c r="P13" s="93">
        <v>5.93</v>
      </c>
      <c r="Q13" s="93">
        <v>3.4209999999999998</v>
      </c>
      <c r="R13" s="93">
        <v>33.700000000000003</v>
      </c>
      <c r="S13" s="93">
        <v>1.93</v>
      </c>
      <c r="T13" s="93">
        <v>1.28</v>
      </c>
      <c r="U13" s="93">
        <v>0.1</v>
      </c>
      <c r="V13" s="93">
        <v>8.6270000000000007</v>
      </c>
      <c r="W13" s="93">
        <v>0</v>
      </c>
      <c r="X13" s="93">
        <v>0</v>
      </c>
      <c r="Y13" s="93">
        <v>37</v>
      </c>
      <c r="Z13" s="93">
        <v>1.3009999999999999</v>
      </c>
      <c r="AA13" s="93">
        <v>57.69</v>
      </c>
      <c r="AB13" s="93">
        <v>74.150000000000006</v>
      </c>
      <c r="AC13" s="93">
        <f t="shared" si="0"/>
        <v>7.3177606177606172E-2</v>
      </c>
      <c r="AD13" s="93">
        <v>65.3</v>
      </c>
      <c r="AE13" s="93">
        <f t="shared" si="1"/>
        <v>5.0424710424710417E-2</v>
      </c>
      <c r="AF13" s="93">
        <v>0</v>
      </c>
      <c r="AG13" s="93">
        <f t="shared" si="2"/>
        <v>0</v>
      </c>
      <c r="AH13" s="93">
        <v>0</v>
      </c>
      <c r="AI13" s="93">
        <f t="shared" si="3"/>
        <v>0</v>
      </c>
      <c r="AK13" s="25"/>
      <c r="AL13" s="25">
        <f t="shared" si="4"/>
        <v>37.019999999999996</v>
      </c>
      <c r="AM13" s="25">
        <f t="shared" si="5"/>
        <v>37.010000000000005</v>
      </c>
      <c r="AN13" s="25">
        <f t="shared" si="9"/>
        <v>37</v>
      </c>
      <c r="AP13" s="2">
        <f t="shared" si="6"/>
        <v>0.99945975148568356</v>
      </c>
      <c r="AQ13" s="2">
        <f t="shared" si="7"/>
        <v>0.99972980275601175</v>
      </c>
      <c r="AR13" s="2">
        <f t="shared" si="8"/>
        <v>1</v>
      </c>
    </row>
    <row r="14" spans="1:44" s="2" customFormat="1" ht="23.25">
      <c r="A14" s="14" t="s">
        <v>84</v>
      </c>
      <c r="B14" s="6">
        <v>527</v>
      </c>
      <c r="C14" s="15">
        <v>1178</v>
      </c>
      <c r="D14" s="7">
        <v>101</v>
      </c>
      <c r="E14" s="19" t="s">
        <v>270</v>
      </c>
      <c r="F14" s="36">
        <v>0</v>
      </c>
      <c r="G14" s="36">
        <v>25000</v>
      </c>
      <c r="H14" s="33">
        <v>25</v>
      </c>
      <c r="I14" s="34">
        <v>2</v>
      </c>
      <c r="J14" s="35" t="s">
        <v>286</v>
      </c>
      <c r="K14" s="37">
        <v>42240</v>
      </c>
      <c r="L14" s="35" t="s">
        <v>203</v>
      </c>
      <c r="M14" s="93">
        <v>12.58</v>
      </c>
      <c r="N14" s="93">
        <v>8.75</v>
      </c>
      <c r="O14" s="93">
        <v>3.68</v>
      </c>
      <c r="P14" s="93">
        <v>0</v>
      </c>
      <c r="Q14" s="93">
        <v>3.4630000000000001</v>
      </c>
      <c r="R14" s="93">
        <v>22.5</v>
      </c>
      <c r="S14" s="93">
        <v>2.5</v>
      </c>
      <c r="T14" s="93">
        <v>0</v>
      </c>
      <c r="U14" s="93">
        <v>0</v>
      </c>
      <c r="V14" s="93">
        <v>6.8520000000000003</v>
      </c>
      <c r="W14" s="93">
        <v>0</v>
      </c>
      <c r="X14" s="93">
        <v>0</v>
      </c>
      <c r="Y14" s="93">
        <v>25</v>
      </c>
      <c r="Z14" s="93">
        <v>1.236</v>
      </c>
      <c r="AA14" s="93">
        <v>128.32</v>
      </c>
      <c r="AB14" s="93">
        <v>12.56</v>
      </c>
      <c r="AC14" s="93">
        <f t="shared" si="0"/>
        <v>0.15382857142857143</v>
      </c>
      <c r="AD14" s="93">
        <v>40.200000000000003</v>
      </c>
      <c r="AE14" s="93">
        <f t="shared" si="1"/>
        <v>4.5942857142857146E-2</v>
      </c>
      <c r="AF14" s="93">
        <v>5</v>
      </c>
      <c r="AG14" s="93">
        <f t="shared" si="2"/>
        <v>5.7142857142857143E-3</v>
      </c>
      <c r="AH14" s="93">
        <v>0</v>
      </c>
      <c r="AI14" s="93">
        <f t="shared" si="3"/>
        <v>0</v>
      </c>
      <c r="AK14" s="25"/>
      <c r="AL14" s="25">
        <f t="shared" si="4"/>
        <v>25.009999999999998</v>
      </c>
      <c r="AM14" s="25">
        <f t="shared" si="5"/>
        <v>25</v>
      </c>
      <c r="AN14" s="25">
        <f t="shared" si="9"/>
        <v>25</v>
      </c>
      <c r="AP14" s="2">
        <f t="shared" si="6"/>
        <v>0.99960015993602569</v>
      </c>
      <c r="AQ14" s="2">
        <f t="shared" si="7"/>
        <v>1</v>
      </c>
      <c r="AR14" s="2">
        <f t="shared" si="8"/>
        <v>1</v>
      </c>
    </row>
    <row r="15" spans="1:44" s="2" customFormat="1" ht="23.25">
      <c r="A15" s="14" t="s">
        <v>84</v>
      </c>
      <c r="B15" s="6">
        <v>527</v>
      </c>
      <c r="C15" s="15">
        <v>1178</v>
      </c>
      <c r="D15" s="7">
        <v>102</v>
      </c>
      <c r="E15" s="19" t="s">
        <v>271</v>
      </c>
      <c r="F15" s="36">
        <v>25000</v>
      </c>
      <c r="G15" s="36">
        <v>47515</v>
      </c>
      <c r="H15" s="33">
        <v>22.515000000000001</v>
      </c>
      <c r="I15" s="34">
        <v>2</v>
      </c>
      <c r="J15" s="35" t="s">
        <v>286</v>
      </c>
      <c r="K15" s="37">
        <v>42240</v>
      </c>
      <c r="L15" s="35" t="s">
        <v>203</v>
      </c>
      <c r="M15" s="93">
        <v>10.25</v>
      </c>
      <c r="N15" s="93">
        <v>12.24</v>
      </c>
      <c r="O15" s="93">
        <v>0.02</v>
      </c>
      <c r="P15" s="93">
        <v>0</v>
      </c>
      <c r="Q15" s="93">
        <v>3.3679999999999999</v>
      </c>
      <c r="R15" s="93">
        <v>10.210000000000001</v>
      </c>
      <c r="S15" s="93">
        <v>1.94</v>
      </c>
      <c r="T15" s="93">
        <v>8.83</v>
      </c>
      <c r="U15" s="93">
        <v>1.53</v>
      </c>
      <c r="V15" s="93">
        <v>8.1859999999999999</v>
      </c>
      <c r="W15" s="93">
        <v>0</v>
      </c>
      <c r="X15" s="93">
        <v>0</v>
      </c>
      <c r="Y15" s="93">
        <v>22.52</v>
      </c>
      <c r="Z15" s="93">
        <v>1.3149999999999999</v>
      </c>
      <c r="AA15" s="93">
        <v>94.15</v>
      </c>
      <c r="AB15" s="93">
        <v>56.31</v>
      </c>
      <c r="AC15" s="93">
        <f t="shared" si="0"/>
        <v>0.15520446686336092</v>
      </c>
      <c r="AD15" s="93">
        <v>25.32</v>
      </c>
      <c r="AE15" s="93">
        <f t="shared" si="1"/>
        <v>3.2130960312172829E-2</v>
      </c>
      <c r="AF15" s="93">
        <v>4.12</v>
      </c>
      <c r="AG15" s="93">
        <f t="shared" si="2"/>
        <v>5.2282605247295447E-3</v>
      </c>
      <c r="AH15" s="93">
        <v>0</v>
      </c>
      <c r="AI15" s="93">
        <f t="shared" si="3"/>
        <v>0</v>
      </c>
      <c r="AK15" s="25"/>
      <c r="AL15" s="25">
        <f t="shared" si="4"/>
        <v>22.51</v>
      </c>
      <c r="AM15" s="25">
        <f t="shared" si="5"/>
        <v>22.51</v>
      </c>
      <c r="AN15" s="25">
        <f t="shared" si="9"/>
        <v>22.52</v>
      </c>
      <c r="AP15" s="2">
        <f t="shared" si="6"/>
        <v>1.0002221235006663</v>
      </c>
      <c r="AQ15" s="2">
        <f t="shared" si="7"/>
        <v>1.0002221235006663</v>
      </c>
      <c r="AR15" s="2">
        <f t="shared" si="8"/>
        <v>0.99977797513321498</v>
      </c>
    </row>
    <row r="16" spans="1:44" s="2" customFormat="1" ht="23.25">
      <c r="A16" s="14" t="s">
        <v>84</v>
      </c>
      <c r="B16" s="6">
        <v>527</v>
      </c>
      <c r="C16" s="15">
        <v>1178</v>
      </c>
      <c r="D16" s="7">
        <v>103</v>
      </c>
      <c r="E16" s="19" t="s">
        <v>272</v>
      </c>
      <c r="F16" s="36">
        <v>47515</v>
      </c>
      <c r="G16" s="36">
        <v>74349</v>
      </c>
      <c r="H16" s="33">
        <v>26.834</v>
      </c>
      <c r="I16" s="34">
        <v>2</v>
      </c>
      <c r="J16" s="35" t="s">
        <v>286</v>
      </c>
      <c r="K16" s="37">
        <v>42240</v>
      </c>
      <c r="L16" s="35" t="s">
        <v>203</v>
      </c>
      <c r="M16" s="93">
        <v>13.53</v>
      </c>
      <c r="N16" s="93">
        <v>9.11</v>
      </c>
      <c r="O16" s="93">
        <v>3.49</v>
      </c>
      <c r="P16" s="93">
        <v>0.7</v>
      </c>
      <c r="Q16" s="93">
        <v>3.431</v>
      </c>
      <c r="R16" s="93">
        <v>20.14</v>
      </c>
      <c r="S16" s="93">
        <v>6.7</v>
      </c>
      <c r="T16" s="93">
        <v>0</v>
      </c>
      <c r="U16" s="93">
        <v>0</v>
      </c>
      <c r="V16" s="93">
        <v>3.681</v>
      </c>
      <c r="W16" s="93">
        <v>0</v>
      </c>
      <c r="X16" s="93">
        <v>0</v>
      </c>
      <c r="Y16" s="93">
        <v>26.83</v>
      </c>
      <c r="Z16" s="93">
        <v>1.236</v>
      </c>
      <c r="AA16" s="93">
        <v>41.32</v>
      </c>
      <c r="AB16" s="93">
        <v>22.69</v>
      </c>
      <c r="AC16" s="93">
        <f t="shared" si="0"/>
        <v>5.6074915618777879E-2</v>
      </c>
      <c r="AD16" s="93">
        <v>39.36</v>
      </c>
      <c r="AE16" s="93">
        <f t="shared" si="1"/>
        <v>4.1908453028673638E-2</v>
      </c>
      <c r="AF16" s="93">
        <v>0</v>
      </c>
      <c r="AG16" s="93">
        <f t="shared" si="2"/>
        <v>0</v>
      </c>
      <c r="AH16" s="93">
        <v>0</v>
      </c>
      <c r="AI16" s="93">
        <f t="shared" si="3"/>
        <v>0</v>
      </c>
      <c r="AK16" s="25"/>
      <c r="AL16" s="25">
        <f t="shared" si="4"/>
        <v>26.830000000000002</v>
      </c>
      <c r="AM16" s="25">
        <f t="shared" si="5"/>
        <v>26.84</v>
      </c>
      <c r="AN16" s="25">
        <f t="shared" si="9"/>
        <v>26.83</v>
      </c>
      <c r="AP16" s="2">
        <f t="shared" si="6"/>
        <v>1.000149086843086</v>
      </c>
      <c r="AQ16" s="2">
        <f t="shared" si="7"/>
        <v>0.99977645305514162</v>
      </c>
      <c r="AR16" s="2">
        <f t="shared" si="8"/>
        <v>1.0001490868430862</v>
      </c>
    </row>
    <row r="17" spans="1:44" s="2" customFormat="1" ht="23.25">
      <c r="A17" s="14" t="s">
        <v>84</v>
      </c>
      <c r="B17" s="6">
        <v>527</v>
      </c>
      <c r="C17" s="15">
        <v>1249</v>
      </c>
      <c r="D17" s="7">
        <v>100</v>
      </c>
      <c r="E17" s="19" t="s">
        <v>90</v>
      </c>
      <c r="F17" s="36">
        <v>0</v>
      </c>
      <c r="G17" s="36">
        <v>36765</v>
      </c>
      <c r="H17" s="33">
        <v>36.765000000000001</v>
      </c>
      <c r="I17" s="34">
        <v>2</v>
      </c>
      <c r="J17" s="35" t="s">
        <v>286</v>
      </c>
      <c r="K17" s="37">
        <v>42242</v>
      </c>
      <c r="L17" s="35" t="s">
        <v>203</v>
      </c>
      <c r="M17" s="93">
        <v>10.44</v>
      </c>
      <c r="N17" s="93">
        <v>10.91</v>
      </c>
      <c r="O17" s="93">
        <v>7.71</v>
      </c>
      <c r="P17" s="93">
        <v>7.71</v>
      </c>
      <c r="Q17" s="93">
        <v>3.80843</v>
      </c>
      <c r="R17" s="93">
        <v>34.549999999999997</v>
      </c>
      <c r="S17" s="93">
        <v>1.49</v>
      </c>
      <c r="T17" s="93">
        <v>0.36</v>
      </c>
      <c r="U17" s="93">
        <v>0.36</v>
      </c>
      <c r="V17" s="93">
        <v>4.2810199999999998</v>
      </c>
      <c r="W17" s="93">
        <v>0</v>
      </c>
      <c r="X17" s="93">
        <v>0</v>
      </c>
      <c r="Y17" s="93">
        <v>36.770000000000003</v>
      </c>
      <c r="Z17" s="93">
        <v>1.3953199999999999</v>
      </c>
      <c r="AA17" s="93">
        <v>0</v>
      </c>
      <c r="AB17" s="93">
        <v>0.35</v>
      </c>
      <c r="AC17" s="93">
        <f t="shared" si="0"/>
        <v>1.359989120087039E-4</v>
      </c>
      <c r="AD17" s="93">
        <v>12.32</v>
      </c>
      <c r="AE17" s="93">
        <f t="shared" si="1"/>
        <v>9.5743234054127546E-3</v>
      </c>
      <c r="AF17" s="93">
        <v>10.36</v>
      </c>
      <c r="AG17" s="93">
        <f t="shared" si="2"/>
        <v>8.0511355909152708E-3</v>
      </c>
      <c r="AH17" s="93">
        <v>0</v>
      </c>
      <c r="AI17" s="93">
        <f t="shared" si="3"/>
        <v>0</v>
      </c>
      <c r="AK17" s="25"/>
      <c r="AL17" s="25">
        <f t="shared" si="4"/>
        <v>36.770000000000003</v>
      </c>
      <c r="AM17" s="25">
        <f t="shared" si="5"/>
        <v>36.76</v>
      </c>
      <c r="AN17" s="25">
        <f t="shared" si="9"/>
        <v>36.770000000000003</v>
      </c>
      <c r="AP17" s="2">
        <f t="shared" si="6"/>
        <v>0.99986401958118021</v>
      </c>
      <c r="AQ17" s="2">
        <f t="shared" si="7"/>
        <v>1.0001360174102285</v>
      </c>
      <c r="AR17" s="2">
        <f t="shared" si="8"/>
        <v>0.99986401958118021</v>
      </c>
    </row>
    <row r="18" spans="1:44" s="2" customFormat="1" ht="23.25">
      <c r="A18" s="14" t="s">
        <v>84</v>
      </c>
      <c r="B18" s="6">
        <v>527</v>
      </c>
      <c r="C18" s="15">
        <v>1314</v>
      </c>
      <c r="D18" s="7">
        <v>100</v>
      </c>
      <c r="E18" s="19" t="s">
        <v>233</v>
      </c>
      <c r="F18" s="36" t="s">
        <v>98</v>
      </c>
      <c r="G18" s="36" t="s">
        <v>234</v>
      </c>
      <c r="H18" s="33">
        <v>26.504999999999999</v>
      </c>
      <c r="I18" s="34">
        <v>2</v>
      </c>
      <c r="J18" s="35" t="s">
        <v>286</v>
      </c>
      <c r="K18" s="37">
        <v>42242</v>
      </c>
      <c r="L18" s="35" t="s">
        <v>203</v>
      </c>
      <c r="M18" s="93">
        <v>2.41</v>
      </c>
      <c r="N18" s="93">
        <v>8.18</v>
      </c>
      <c r="O18" s="93">
        <v>10.039999999999999</v>
      </c>
      <c r="P18" s="93">
        <v>5.88</v>
      </c>
      <c r="Q18" s="93">
        <v>4.1612600000000004</v>
      </c>
      <c r="R18" s="93">
        <v>25.74</v>
      </c>
      <c r="S18" s="93">
        <v>0.6</v>
      </c>
      <c r="T18" s="93">
        <v>0.1</v>
      </c>
      <c r="U18" s="93">
        <v>7.0000000000000007E-2</v>
      </c>
      <c r="V18" s="93">
        <v>3.6354899999999999</v>
      </c>
      <c r="W18" s="93">
        <v>0</v>
      </c>
      <c r="X18" s="93">
        <v>0</v>
      </c>
      <c r="Y18" s="93">
        <v>26.51</v>
      </c>
      <c r="Z18" s="93">
        <v>1.57673</v>
      </c>
      <c r="AA18" s="93">
        <v>187.23</v>
      </c>
      <c r="AB18" s="93">
        <v>99.6</v>
      </c>
      <c r="AC18" s="93">
        <f t="shared" si="0"/>
        <v>0.25550974209717842</v>
      </c>
      <c r="AD18" s="93">
        <v>121.5</v>
      </c>
      <c r="AE18" s="93">
        <f t="shared" si="1"/>
        <v>0.1309725927722532</v>
      </c>
      <c r="AF18" s="93">
        <v>20.5</v>
      </c>
      <c r="AG18" s="93">
        <f t="shared" si="2"/>
        <v>2.2098256393672355E-2</v>
      </c>
      <c r="AH18" s="93">
        <v>5</v>
      </c>
      <c r="AI18" s="93">
        <f t="shared" si="3"/>
        <v>5.3898186326030127E-3</v>
      </c>
      <c r="AK18" s="25"/>
      <c r="AL18" s="25">
        <f t="shared" si="4"/>
        <v>26.509999999999998</v>
      </c>
      <c r="AM18" s="25">
        <f t="shared" si="5"/>
        <v>26.51</v>
      </c>
      <c r="AN18" s="25">
        <f t="shared" si="9"/>
        <v>26.51</v>
      </c>
      <c r="AP18" s="2">
        <f t="shared" si="6"/>
        <v>0.99981139192757451</v>
      </c>
      <c r="AQ18" s="2">
        <f t="shared" si="7"/>
        <v>0.9998113919275744</v>
      </c>
      <c r="AR18" s="2">
        <f t="shared" si="8"/>
        <v>0.9998113919275744</v>
      </c>
    </row>
    <row r="19" spans="1:44" s="2" customFormat="1" ht="23.25">
      <c r="A19" s="14" t="s">
        <v>84</v>
      </c>
      <c r="B19" s="6">
        <v>527</v>
      </c>
      <c r="C19" s="15">
        <v>1322</v>
      </c>
      <c r="D19" s="7">
        <v>100</v>
      </c>
      <c r="E19" s="19" t="s">
        <v>273</v>
      </c>
      <c r="F19" s="36">
        <v>0</v>
      </c>
      <c r="G19" s="36">
        <v>68550</v>
      </c>
      <c r="H19" s="33">
        <v>68.55</v>
      </c>
      <c r="I19" s="34">
        <v>2</v>
      </c>
      <c r="J19" s="35" t="s">
        <v>286</v>
      </c>
      <c r="K19" s="37">
        <v>42242</v>
      </c>
      <c r="L19" s="35" t="s">
        <v>203</v>
      </c>
      <c r="M19" s="93">
        <v>42.72</v>
      </c>
      <c r="N19" s="93">
        <v>15.18</v>
      </c>
      <c r="O19" s="93">
        <v>8.14</v>
      </c>
      <c r="P19" s="93">
        <v>2.5099999999999998</v>
      </c>
      <c r="Q19" s="93">
        <v>3.5139999999999998</v>
      </c>
      <c r="R19" s="93">
        <v>57.67</v>
      </c>
      <c r="S19" s="93">
        <v>8.5399999999999991</v>
      </c>
      <c r="T19" s="93">
        <v>2.34</v>
      </c>
      <c r="U19" s="93">
        <v>0</v>
      </c>
      <c r="V19" s="93">
        <v>4.6980000000000004</v>
      </c>
      <c r="W19" s="93">
        <v>0</v>
      </c>
      <c r="X19" s="93">
        <v>0</v>
      </c>
      <c r="Y19" s="93">
        <v>68.55</v>
      </c>
      <c r="Z19" s="93">
        <v>1.218</v>
      </c>
      <c r="AA19" s="93">
        <v>159.62</v>
      </c>
      <c r="AB19" s="93">
        <v>110.3</v>
      </c>
      <c r="AC19" s="93">
        <f t="shared" si="0"/>
        <v>8.9515473585495484E-2</v>
      </c>
      <c r="AD19" s="93">
        <v>56.69</v>
      </c>
      <c r="AE19" s="93">
        <f t="shared" si="1"/>
        <v>2.3628217151193082E-2</v>
      </c>
      <c r="AF19" s="93">
        <v>0</v>
      </c>
      <c r="AG19" s="93">
        <f t="shared" si="2"/>
        <v>0</v>
      </c>
      <c r="AH19" s="93">
        <v>0</v>
      </c>
      <c r="AI19" s="93">
        <f t="shared" si="3"/>
        <v>0</v>
      </c>
      <c r="AK19" s="25"/>
      <c r="AL19" s="25">
        <f t="shared" si="4"/>
        <v>68.55</v>
      </c>
      <c r="AM19" s="25">
        <f t="shared" si="5"/>
        <v>68.550000000000011</v>
      </c>
      <c r="AN19" s="25">
        <f t="shared" si="9"/>
        <v>68.55</v>
      </c>
      <c r="AP19" s="2">
        <f t="shared" si="6"/>
        <v>1</v>
      </c>
      <c r="AQ19" s="2">
        <f t="shared" si="7"/>
        <v>0.99999999999999978</v>
      </c>
      <c r="AR19" s="2">
        <f t="shared" si="8"/>
        <v>1</v>
      </c>
    </row>
    <row r="20" spans="1:44" s="2" customFormat="1" ht="23.25">
      <c r="A20" s="14" t="s">
        <v>84</v>
      </c>
      <c r="B20" s="6">
        <v>527</v>
      </c>
      <c r="C20" s="15">
        <v>1346</v>
      </c>
      <c r="D20" s="7">
        <v>101</v>
      </c>
      <c r="E20" s="6" t="s">
        <v>91</v>
      </c>
      <c r="F20" s="36">
        <v>24801</v>
      </c>
      <c r="G20" s="36">
        <v>0</v>
      </c>
      <c r="H20" s="33">
        <v>24.800999999999998</v>
      </c>
      <c r="I20" s="34">
        <v>2</v>
      </c>
      <c r="J20" s="35" t="s">
        <v>12</v>
      </c>
      <c r="K20" s="37">
        <v>42240</v>
      </c>
      <c r="L20" s="35" t="s">
        <v>203</v>
      </c>
      <c r="M20" s="93">
        <v>2.66</v>
      </c>
      <c r="N20" s="93">
        <v>8.61</v>
      </c>
      <c r="O20" s="93">
        <v>7.64</v>
      </c>
      <c r="P20" s="93">
        <v>5.9</v>
      </c>
      <c r="Q20" s="93">
        <v>4.1850300000000002</v>
      </c>
      <c r="R20" s="93">
        <v>22.14</v>
      </c>
      <c r="S20" s="93">
        <v>1.04</v>
      </c>
      <c r="T20" s="93">
        <v>0.47</v>
      </c>
      <c r="U20" s="93">
        <v>1.1399999999999999</v>
      </c>
      <c r="V20" s="93">
        <v>4.9864499999999996</v>
      </c>
      <c r="W20" s="93">
        <v>0</v>
      </c>
      <c r="X20" s="93">
        <v>0</v>
      </c>
      <c r="Y20" s="93">
        <v>24.8</v>
      </c>
      <c r="Z20" s="93">
        <v>1.36229</v>
      </c>
      <c r="AA20" s="93">
        <v>98.63</v>
      </c>
      <c r="AB20" s="93">
        <v>1.25</v>
      </c>
      <c r="AC20" s="93">
        <f t="shared" si="0"/>
        <v>0.11434446767699458</v>
      </c>
      <c r="AD20" s="93">
        <v>10.32</v>
      </c>
      <c r="AE20" s="93">
        <f t="shared" si="1"/>
        <v>1.1888921529661823E-2</v>
      </c>
      <c r="AF20" s="93">
        <v>0</v>
      </c>
      <c r="AG20" s="93">
        <f t="shared" si="2"/>
        <v>0</v>
      </c>
      <c r="AH20" s="93">
        <v>0</v>
      </c>
      <c r="AI20" s="93">
        <f t="shared" si="3"/>
        <v>0</v>
      </c>
      <c r="AK20" s="25"/>
      <c r="AL20" s="25">
        <f t="shared" si="4"/>
        <v>24.810000000000002</v>
      </c>
      <c r="AM20" s="25">
        <f t="shared" si="5"/>
        <v>24.79</v>
      </c>
      <c r="AN20" s="25">
        <f t="shared" si="9"/>
        <v>24.8</v>
      </c>
      <c r="AP20" s="2">
        <f t="shared" si="6"/>
        <v>0.99963724304715829</v>
      </c>
      <c r="AQ20" s="2">
        <f t="shared" si="7"/>
        <v>1.0004437273093989</v>
      </c>
      <c r="AR20" s="2">
        <f t="shared" si="8"/>
        <v>1.0000403225806451</v>
      </c>
    </row>
    <row r="21" spans="1:44" s="2" customFormat="1" ht="23.25">
      <c r="A21" s="14" t="s">
        <v>84</v>
      </c>
      <c r="B21" s="6">
        <v>527</v>
      </c>
      <c r="C21" s="15">
        <v>1346</v>
      </c>
      <c r="D21" s="7">
        <v>102</v>
      </c>
      <c r="E21" s="19" t="s">
        <v>92</v>
      </c>
      <c r="F21" s="36">
        <v>37136</v>
      </c>
      <c r="G21" s="36">
        <v>24801</v>
      </c>
      <c r="H21" s="33">
        <v>12.335000000000001</v>
      </c>
      <c r="I21" s="34">
        <v>2</v>
      </c>
      <c r="J21" s="35" t="s">
        <v>12</v>
      </c>
      <c r="K21" s="37">
        <v>42240</v>
      </c>
      <c r="L21" s="35" t="s">
        <v>203</v>
      </c>
      <c r="M21" s="93">
        <v>4.42</v>
      </c>
      <c r="N21" s="93">
        <v>3.94</v>
      </c>
      <c r="O21" s="93">
        <v>2.73</v>
      </c>
      <c r="P21" s="93">
        <v>1.24</v>
      </c>
      <c r="Q21" s="93">
        <v>3.2618900000000002</v>
      </c>
      <c r="R21" s="93">
        <v>11.1</v>
      </c>
      <c r="S21" s="93">
        <v>0.51</v>
      </c>
      <c r="T21" s="93">
        <v>0.33</v>
      </c>
      <c r="U21" s="93">
        <v>0.4</v>
      </c>
      <c r="V21" s="93">
        <v>5.0036800000000001</v>
      </c>
      <c r="W21" s="93">
        <v>0</v>
      </c>
      <c r="X21" s="93">
        <v>0</v>
      </c>
      <c r="Y21" s="93">
        <v>12.34</v>
      </c>
      <c r="Z21" s="93">
        <v>1.98288</v>
      </c>
      <c r="AA21" s="93">
        <v>142.35599999999999</v>
      </c>
      <c r="AB21" s="93">
        <v>0</v>
      </c>
      <c r="AC21" s="93">
        <f t="shared" si="0"/>
        <v>0.32973768023626149</v>
      </c>
      <c r="AD21" s="93">
        <v>96.35</v>
      </c>
      <c r="AE21" s="93">
        <f t="shared" si="1"/>
        <v>0.22317447449186401</v>
      </c>
      <c r="AF21" s="93">
        <v>5.3</v>
      </c>
      <c r="AG21" s="93">
        <f t="shared" si="2"/>
        <v>1.2276333314030921E-2</v>
      </c>
      <c r="AH21" s="93">
        <v>0</v>
      </c>
      <c r="AI21" s="93">
        <f t="shared" si="3"/>
        <v>0</v>
      </c>
      <c r="AK21" s="25"/>
      <c r="AL21" s="25">
        <f t="shared" si="4"/>
        <v>12.33</v>
      </c>
      <c r="AM21" s="25">
        <f t="shared" si="5"/>
        <v>12.34</v>
      </c>
      <c r="AN21" s="25">
        <f t="shared" si="9"/>
        <v>12.34</v>
      </c>
      <c r="AP21" s="2">
        <f t="shared" si="6"/>
        <v>1.0004055150040552</v>
      </c>
      <c r="AQ21" s="2">
        <f t="shared" si="7"/>
        <v>0.99959481361426261</v>
      </c>
      <c r="AR21" s="2">
        <f t="shared" si="8"/>
        <v>0.99959481361426261</v>
      </c>
    </row>
    <row r="22" spans="1:44" s="2" customFormat="1" ht="23.25">
      <c r="A22" s="14" t="s">
        <v>84</v>
      </c>
      <c r="B22" s="6">
        <v>527</v>
      </c>
      <c r="C22" s="15">
        <v>1358</v>
      </c>
      <c r="D22" s="7">
        <v>100</v>
      </c>
      <c r="E22" s="19" t="s">
        <v>93</v>
      </c>
      <c r="F22" s="36" t="s">
        <v>261</v>
      </c>
      <c r="G22" s="36" t="s">
        <v>262</v>
      </c>
      <c r="H22" s="33">
        <v>0.69</v>
      </c>
      <c r="I22" s="34">
        <v>2</v>
      </c>
      <c r="J22" s="35" t="s">
        <v>286</v>
      </c>
      <c r="K22" s="37">
        <v>42242</v>
      </c>
      <c r="L22" s="35" t="s">
        <v>203</v>
      </c>
      <c r="M22" s="93">
        <v>0.05</v>
      </c>
      <c r="N22" s="93">
        <v>0.12</v>
      </c>
      <c r="O22" s="93">
        <v>0.16</v>
      </c>
      <c r="P22" s="93">
        <v>0.37</v>
      </c>
      <c r="Q22" s="93">
        <v>6.202</v>
      </c>
      <c r="R22" s="93">
        <v>0.67</v>
      </c>
      <c r="S22" s="93">
        <v>0.02</v>
      </c>
      <c r="T22" s="93">
        <v>0</v>
      </c>
      <c r="U22" s="93">
        <v>0</v>
      </c>
      <c r="V22" s="93">
        <v>4.12317</v>
      </c>
      <c r="W22" s="93">
        <v>0</v>
      </c>
      <c r="X22" s="93">
        <v>0</v>
      </c>
      <c r="Y22" s="93">
        <v>0.69</v>
      </c>
      <c r="Z22" s="93">
        <v>1.58867</v>
      </c>
      <c r="AA22" s="93">
        <v>120.867</v>
      </c>
      <c r="AB22" s="93">
        <v>0</v>
      </c>
      <c r="AC22" s="93">
        <f t="shared" si="0"/>
        <v>5.0048447204968944</v>
      </c>
      <c r="AD22" s="93">
        <v>103.68</v>
      </c>
      <c r="AE22" s="93">
        <f t="shared" si="1"/>
        <v>4.2931677018633536</v>
      </c>
      <c r="AF22" s="93">
        <v>3.2</v>
      </c>
      <c r="AG22" s="93">
        <f t="shared" si="2"/>
        <v>0.13250517598343686</v>
      </c>
      <c r="AH22" s="93">
        <v>0</v>
      </c>
      <c r="AI22" s="93">
        <f t="shared" si="3"/>
        <v>0</v>
      </c>
      <c r="AK22" s="25"/>
      <c r="AL22" s="25">
        <f t="shared" si="4"/>
        <v>0.7</v>
      </c>
      <c r="AM22" s="25">
        <f t="shared" si="5"/>
        <v>0.69000000000000006</v>
      </c>
      <c r="AN22" s="25">
        <f t="shared" si="9"/>
        <v>0.69</v>
      </c>
      <c r="AP22" s="2">
        <f t="shared" si="6"/>
        <v>0.98571428571428565</v>
      </c>
      <c r="AQ22" s="2">
        <f t="shared" si="7"/>
        <v>0.99999999999999989</v>
      </c>
      <c r="AR22" s="2">
        <f t="shared" si="8"/>
        <v>1</v>
      </c>
    </row>
    <row r="23" spans="1:44" s="2" customFormat="1" ht="23.25">
      <c r="A23" s="14" t="s">
        <v>84</v>
      </c>
      <c r="B23" s="6">
        <v>527</v>
      </c>
      <c r="C23" s="15">
        <v>1359</v>
      </c>
      <c r="D23" s="7">
        <v>100</v>
      </c>
      <c r="E23" s="19" t="s">
        <v>94</v>
      </c>
      <c r="F23" s="36">
        <v>9545</v>
      </c>
      <c r="G23" s="36">
        <v>0</v>
      </c>
      <c r="H23" s="33">
        <v>9.5449999999999999</v>
      </c>
      <c r="I23" s="34">
        <v>2</v>
      </c>
      <c r="J23" s="35" t="s">
        <v>12</v>
      </c>
      <c r="K23" s="37">
        <v>42240</v>
      </c>
      <c r="L23" s="35" t="s">
        <v>203</v>
      </c>
      <c r="M23" s="93">
        <v>6.86</v>
      </c>
      <c r="N23" s="93">
        <v>1.65</v>
      </c>
      <c r="O23" s="93">
        <v>0.85</v>
      </c>
      <c r="P23" s="93">
        <v>0.18</v>
      </c>
      <c r="Q23" s="93">
        <v>2.22268</v>
      </c>
      <c r="R23" s="93">
        <v>9.5500000000000007</v>
      </c>
      <c r="S23" s="93">
        <v>0</v>
      </c>
      <c r="T23" s="93">
        <v>0</v>
      </c>
      <c r="U23" s="93">
        <v>0</v>
      </c>
      <c r="V23" s="93">
        <v>2.08961</v>
      </c>
      <c r="W23" s="93">
        <v>0</v>
      </c>
      <c r="X23" s="93">
        <v>0</v>
      </c>
      <c r="Y23" s="93">
        <v>9.5500000000000007</v>
      </c>
      <c r="Z23" s="93">
        <v>0.954484</v>
      </c>
      <c r="AA23" s="93">
        <v>225.36</v>
      </c>
      <c r="AB23" s="93">
        <v>0</v>
      </c>
      <c r="AC23" s="93">
        <f t="shared" si="0"/>
        <v>0.67457906158796677</v>
      </c>
      <c r="AD23" s="93">
        <v>23.3</v>
      </c>
      <c r="AE23" s="93">
        <f t="shared" si="1"/>
        <v>6.9744817780438534E-2</v>
      </c>
      <c r="AF23" s="93">
        <v>0</v>
      </c>
      <c r="AG23" s="93">
        <f t="shared" si="2"/>
        <v>0</v>
      </c>
      <c r="AH23" s="93">
        <v>0</v>
      </c>
      <c r="AI23" s="93">
        <f t="shared" si="3"/>
        <v>0</v>
      </c>
      <c r="AK23" s="25"/>
      <c r="AL23" s="25">
        <f t="shared" si="4"/>
        <v>9.5399999999999991</v>
      </c>
      <c r="AM23" s="25">
        <f t="shared" si="5"/>
        <v>9.5500000000000007</v>
      </c>
      <c r="AN23" s="25">
        <f t="shared" si="9"/>
        <v>9.5500000000000007</v>
      </c>
      <c r="AP23" s="2">
        <f t="shared" si="6"/>
        <v>1.000524109014675</v>
      </c>
      <c r="AQ23" s="2">
        <f t="shared" si="7"/>
        <v>0.99947643979057588</v>
      </c>
      <c r="AR23" s="2">
        <f t="shared" si="8"/>
        <v>0.99947643979057588</v>
      </c>
    </row>
    <row r="24" spans="1:44" s="104" customFormat="1" ht="23.25">
      <c r="F24" s="140" t="s">
        <v>204</v>
      </c>
      <c r="G24" s="140"/>
      <c r="H24" s="112">
        <f>SUM(H4:H23)</f>
        <v>694.19399999999996</v>
      </c>
      <c r="I24" s="105"/>
      <c r="J24" s="105"/>
      <c r="K24" s="105"/>
      <c r="L24" s="105"/>
      <c r="M24" s="106">
        <f t="shared" ref="M24:P24" si="10">SUM(M4:M23)</f>
        <v>327.68000000000012</v>
      </c>
      <c r="N24" s="106">
        <f t="shared" si="10"/>
        <v>195.80000000000004</v>
      </c>
      <c r="O24" s="106">
        <f t="shared" si="10"/>
        <v>111.46</v>
      </c>
      <c r="P24" s="106">
        <f t="shared" si="10"/>
        <v>59.29</v>
      </c>
      <c r="Q24" s="106" t="s">
        <v>205</v>
      </c>
      <c r="R24" s="106">
        <f t="shared" ref="R24:U24" si="11">SUM(R4:R23)</f>
        <v>634.61999999999989</v>
      </c>
      <c r="S24" s="106">
        <f t="shared" si="11"/>
        <v>38.65</v>
      </c>
      <c r="T24" s="106">
        <f t="shared" si="11"/>
        <v>16.169999999999998</v>
      </c>
      <c r="U24" s="106">
        <f t="shared" si="11"/>
        <v>4.75</v>
      </c>
      <c r="V24" s="106" t="s">
        <v>205</v>
      </c>
      <c r="W24" s="115">
        <f>SUM(W4:W23)</f>
        <v>0</v>
      </c>
      <c r="X24" s="115">
        <f t="shared" ref="X24:Y24" si="12">SUM(X4:X23)</f>
        <v>0</v>
      </c>
      <c r="Y24" s="115">
        <f t="shared" si="12"/>
        <v>694.2299999999999</v>
      </c>
      <c r="Z24" s="106" t="s">
        <v>205</v>
      </c>
      <c r="AA24" s="106">
        <f>SUM(AA4:AA23)</f>
        <v>2389.2250000000004</v>
      </c>
      <c r="AB24" s="106">
        <f>SUM(AB4:AB23)</f>
        <v>1111.3399999999999</v>
      </c>
      <c r="AC24" s="106" t="s">
        <v>205</v>
      </c>
      <c r="AD24" s="106">
        <f>SUM(AD4:AD23)</f>
        <v>1069.8100000000002</v>
      </c>
      <c r="AE24" s="106" t="s">
        <v>205</v>
      </c>
      <c r="AF24" s="106">
        <f>SUM(AF4:AF23)</f>
        <v>134.95000000000002</v>
      </c>
      <c r="AG24" s="106" t="s">
        <v>205</v>
      </c>
      <c r="AH24" s="106">
        <f>SUM(AH4:AH23)</f>
        <v>11.85</v>
      </c>
      <c r="AI24" s="103" t="s">
        <v>205</v>
      </c>
      <c r="AK24" s="113"/>
      <c r="AL24" s="113"/>
    </row>
    <row r="25" spans="1:44" s="104" customFormat="1" ht="23.25">
      <c r="F25" s="140" t="s">
        <v>206</v>
      </c>
      <c r="G25" s="140"/>
      <c r="H25" s="105"/>
      <c r="I25" s="105"/>
      <c r="J25" s="105"/>
      <c r="K25" s="105"/>
      <c r="L25" s="105"/>
      <c r="M25" s="106" t="s">
        <v>205</v>
      </c>
      <c r="N25" s="106" t="s">
        <v>205</v>
      </c>
      <c r="O25" s="106" t="s">
        <v>205</v>
      </c>
      <c r="P25" s="106" t="s">
        <v>205</v>
      </c>
      <c r="Q25" s="106">
        <f>SUMPRODUCT(Q4:Q23,H4:H23)/H24</f>
        <v>3.1340692284289409</v>
      </c>
      <c r="R25" s="106" t="s">
        <v>205</v>
      </c>
      <c r="S25" s="106" t="s">
        <v>205</v>
      </c>
      <c r="T25" s="106" t="s">
        <v>205</v>
      </c>
      <c r="U25" s="106" t="s">
        <v>205</v>
      </c>
      <c r="V25" s="106">
        <f>SUMPRODUCT(V4:V23,H4:H23)/H24</f>
        <v>4.3983883245317594</v>
      </c>
      <c r="W25" s="106" t="s">
        <v>205</v>
      </c>
      <c r="X25" s="106" t="s">
        <v>205</v>
      </c>
      <c r="Y25" s="106" t="s">
        <v>205</v>
      </c>
      <c r="Z25" s="106">
        <f>SUMPRODUCT(Z4:Z23,H4:H23)/H24</f>
        <v>1.2448066383604584</v>
      </c>
      <c r="AA25" s="106" t="s">
        <v>205</v>
      </c>
      <c r="AB25" s="106" t="s">
        <v>205</v>
      </c>
      <c r="AC25" s="106">
        <f>SUMPRODUCT(AC4:AC23,H4:H23)/H24</f>
        <v>0.12120510569503216</v>
      </c>
      <c r="AD25" s="106" t="s">
        <v>205</v>
      </c>
      <c r="AE25" s="106">
        <f>SUMPRODUCT(AE4:AE23,H4:H23)/H24</f>
        <v>4.403091931074022E-2</v>
      </c>
      <c r="AF25" s="106" t="s">
        <v>205</v>
      </c>
      <c r="AG25" s="106">
        <f>SUMPRODUCT(AG4:AG23,H4:H23)/H24</f>
        <v>5.554231649530659E-3</v>
      </c>
      <c r="AH25" s="106" t="s">
        <v>205</v>
      </c>
      <c r="AI25" s="106">
        <f>SUMPRODUCT(AI4:AI23,H4:H23)/H24</f>
        <v>4.877187480321475E-4</v>
      </c>
      <c r="AK25" s="114"/>
      <c r="AL25" s="114"/>
    </row>
  </sheetData>
  <mergeCells count="29">
    <mergeCell ref="A2:A3"/>
    <mergeCell ref="B2:B3"/>
    <mergeCell ref="C2:C3"/>
    <mergeCell ref="D2:D3"/>
    <mergeCell ref="E2:E3"/>
    <mergeCell ref="F25:G25"/>
    <mergeCell ref="AE2:AE3"/>
    <mergeCell ref="AF2:AF3"/>
    <mergeCell ref="Z2:Z3"/>
    <mergeCell ref="AA2:AA3"/>
    <mergeCell ref="AB2:AB3"/>
    <mergeCell ref="AC2:AC3"/>
    <mergeCell ref="AD2:AD3"/>
    <mergeCell ref="G2:G3"/>
    <mergeCell ref="H2:H3"/>
    <mergeCell ref="I2:I3"/>
    <mergeCell ref="J2:J3"/>
    <mergeCell ref="K2:K3"/>
    <mergeCell ref="L2:L3"/>
    <mergeCell ref="F2:F3"/>
    <mergeCell ref="M2:P2"/>
    <mergeCell ref="AG2:AG3"/>
    <mergeCell ref="AH2:AH3"/>
    <mergeCell ref="AI2:AI3"/>
    <mergeCell ref="W2:Y2"/>
    <mergeCell ref="F24:G24"/>
    <mergeCell ref="Q2:Q3"/>
    <mergeCell ref="R2:U2"/>
    <mergeCell ref="V2:V3"/>
  </mergeCells>
  <printOptions horizontalCentered="1"/>
  <pageMargins left="0.25" right="0.25" top="0.75" bottom="0.75" header="0.3" footer="0.3"/>
  <pageSetup paperSize="8" scale="4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3"/>
  <sheetViews>
    <sheetView view="pageBreakPreview" zoomScale="50" zoomScaleNormal="55" zoomScaleSheetLayoutView="50" zoomScalePageLayoutView="70" workbookViewId="0">
      <selection activeCell="I15" sqref="I15"/>
    </sheetView>
  </sheetViews>
  <sheetFormatPr defaultRowHeight="15"/>
  <cols>
    <col min="1" max="1" width="28.42578125" customWidth="1"/>
    <col min="5" max="5" width="25.28515625" bestFit="1" customWidth="1"/>
    <col min="8" max="8" width="10.140625" customWidth="1"/>
    <col min="9" max="9" width="10.7109375" customWidth="1"/>
    <col min="10" max="10" width="9.140625" customWidth="1"/>
    <col min="11" max="11" width="10.7109375" customWidth="1"/>
    <col min="12" max="13" width="9.140625" customWidth="1"/>
    <col min="14" max="14" width="13.140625" customWidth="1"/>
    <col min="15" max="15" width="12" customWidth="1"/>
    <col min="16" max="16" width="9.140625" customWidth="1"/>
    <col min="17" max="17" width="14.140625" customWidth="1"/>
    <col min="18" max="18" width="10.85546875" customWidth="1"/>
    <col min="19" max="19" width="16.5703125" customWidth="1"/>
    <col min="20" max="20" width="13" customWidth="1"/>
    <col min="21" max="21" width="11.7109375" customWidth="1"/>
    <col min="22" max="22" width="12.42578125" customWidth="1"/>
    <col min="23" max="23" width="13.42578125" customWidth="1"/>
    <col min="24" max="24" width="16.140625" customWidth="1"/>
    <col min="25" max="25" width="10.7109375" customWidth="1"/>
    <col min="26" max="26" width="11.140625" customWidth="1"/>
    <col min="27" max="27" width="12.28515625" customWidth="1"/>
    <col min="28" max="28" width="10.42578125" customWidth="1"/>
    <col min="29" max="29" width="21.140625" customWidth="1"/>
    <col min="30" max="30" width="12" customWidth="1"/>
    <col min="31" max="31" width="9.140625" customWidth="1"/>
    <col min="32" max="32" width="14.28515625" customWidth="1"/>
    <col min="33" max="33" width="11" customWidth="1"/>
    <col min="34" max="34" width="11.7109375" style="56" customWidth="1"/>
    <col min="35" max="35" width="9" customWidth="1"/>
  </cols>
  <sheetData>
    <row r="1" spans="1:35" ht="23.25">
      <c r="A1" s="84" t="s">
        <v>275</v>
      </c>
      <c r="B1" s="84"/>
      <c r="C1" s="84"/>
      <c r="D1" s="84"/>
      <c r="E1" s="56"/>
      <c r="F1" s="56"/>
    </row>
    <row r="2" spans="1:35" s="1" customFormat="1" ht="28.5" customHeight="1">
      <c r="A2" s="127" t="s">
        <v>202</v>
      </c>
      <c r="B2" s="127" t="s">
        <v>0</v>
      </c>
      <c r="C2" s="141" t="s">
        <v>1</v>
      </c>
      <c r="D2" s="142" t="s">
        <v>2</v>
      </c>
      <c r="E2" s="127" t="s">
        <v>3</v>
      </c>
      <c r="F2" s="127" t="s">
        <v>304</v>
      </c>
      <c r="G2" s="127" t="s">
        <v>305</v>
      </c>
      <c r="H2" s="134" t="s">
        <v>306</v>
      </c>
      <c r="I2" s="127" t="s">
        <v>4</v>
      </c>
      <c r="J2" s="127" t="s">
        <v>5</v>
      </c>
      <c r="K2" s="135" t="s">
        <v>6</v>
      </c>
      <c r="L2" s="127" t="s">
        <v>7</v>
      </c>
      <c r="M2" s="136" t="s">
        <v>317</v>
      </c>
      <c r="N2" s="136"/>
      <c r="O2" s="136"/>
      <c r="P2" s="136"/>
      <c r="Q2" s="137" t="s">
        <v>307</v>
      </c>
      <c r="R2" s="136" t="s">
        <v>308</v>
      </c>
      <c r="S2" s="136"/>
      <c r="T2" s="136"/>
      <c r="U2" s="136"/>
      <c r="V2" s="137" t="s">
        <v>309</v>
      </c>
      <c r="W2" s="129" t="s">
        <v>310</v>
      </c>
      <c r="X2" s="130"/>
      <c r="Y2" s="131"/>
      <c r="Z2" s="137" t="s">
        <v>311</v>
      </c>
      <c r="AA2" s="126" t="s">
        <v>312</v>
      </c>
      <c r="AB2" s="126" t="s">
        <v>313</v>
      </c>
      <c r="AC2" s="124" t="s">
        <v>300</v>
      </c>
      <c r="AD2" s="122" t="s">
        <v>314</v>
      </c>
      <c r="AE2" s="132" t="s">
        <v>301</v>
      </c>
      <c r="AF2" s="122" t="s">
        <v>315</v>
      </c>
      <c r="AG2" s="124" t="s">
        <v>302</v>
      </c>
      <c r="AH2" s="122" t="s">
        <v>316</v>
      </c>
      <c r="AI2" s="122" t="s">
        <v>303</v>
      </c>
    </row>
    <row r="3" spans="1:35" s="1" customFormat="1" ht="52.5" customHeight="1">
      <c r="A3" s="127"/>
      <c r="B3" s="127"/>
      <c r="C3" s="141"/>
      <c r="D3" s="142"/>
      <c r="E3" s="127"/>
      <c r="F3" s="127"/>
      <c r="G3" s="127"/>
      <c r="H3" s="134"/>
      <c r="I3" s="127"/>
      <c r="J3" s="127"/>
      <c r="K3" s="135"/>
      <c r="L3" s="127"/>
      <c r="M3" s="70" t="s">
        <v>289</v>
      </c>
      <c r="N3" s="71" t="s">
        <v>290</v>
      </c>
      <c r="O3" s="71" t="s">
        <v>291</v>
      </c>
      <c r="P3" s="70" t="s">
        <v>292</v>
      </c>
      <c r="Q3" s="137"/>
      <c r="R3" s="70" t="s">
        <v>293</v>
      </c>
      <c r="S3" s="71" t="s">
        <v>294</v>
      </c>
      <c r="T3" s="71" t="s">
        <v>295</v>
      </c>
      <c r="U3" s="70" t="s">
        <v>296</v>
      </c>
      <c r="V3" s="137"/>
      <c r="W3" s="70" t="s">
        <v>297</v>
      </c>
      <c r="X3" s="71" t="s">
        <v>298</v>
      </c>
      <c r="Y3" s="70" t="s">
        <v>299</v>
      </c>
      <c r="Z3" s="137"/>
      <c r="AA3" s="126"/>
      <c r="AB3" s="126"/>
      <c r="AC3" s="125"/>
      <c r="AD3" s="123"/>
      <c r="AE3" s="133"/>
      <c r="AF3" s="123"/>
      <c r="AG3" s="125"/>
      <c r="AH3" s="123"/>
      <c r="AI3" s="123"/>
    </row>
    <row r="4" spans="1:35" s="2" customFormat="1" ht="23.25">
      <c r="A4" s="14" t="s">
        <v>43</v>
      </c>
      <c r="B4" s="6">
        <v>528</v>
      </c>
      <c r="C4" s="15">
        <v>103</v>
      </c>
      <c r="D4" s="7">
        <v>200</v>
      </c>
      <c r="E4" s="6" t="s">
        <v>44</v>
      </c>
      <c r="F4" s="16" t="s">
        <v>186</v>
      </c>
      <c r="G4" s="16" t="s">
        <v>187</v>
      </c>
      <c r="H4" s="33">
        <v>23.791</v>
      </c>
      <c r="I4" s="10">
        <v>2</v>
      </c>
      <c r="J4" s="18" t="s">
        <v>286</v>
      </c>
      <c r="K4" s="12">
        <v>42225</v>
      </c>
      <c r="L4" s="11" t="s">
        <v>203</v>
      </c>
      <c r="M4" s="93">
        <v>11.3</v>
      </c>
      <c r="N4" s="93">
        <v>5.7750000000000004</v>
      </c>
      <c r="O4" s="93">
        <v>3.8250000000000002</v>
      </c>
      <c r="P4" s="93">
        <v>2.9249999999999998</v>
      </c>
      <c r="Q4" s="93">
        <v>3.0629300000000002</v>
      </c>
      <c r="R4" s="93">
        <v>22.475000000000001</v>
      </c>
      <c r="S4" s="93">
        <v>0.95</v>
      </c>
      <c r="T4" s="93">
        <v>0.35</v>
      </c>
      <c r="U4" s="93">
        <v>0.05</v>
      </c>
      <c r="V4" s="93">
        <v>4.1173400000000004</v>
      </c>
      <c r="W4" s="93">
        <v>0</v>
      </c>
      <c r="X4" s="93">
        <v>0</v>
      </c>
      <c r="Y4" s="93">
        <v>23.825000000000003</v>
      </c>
      <c r="Z4" s="93">
        <v>1.5225500000000001</v>
      </c>
      <c r="AA4" s="93">
        <v>320.36</v>
      </c>
      <c r="AB4" s="93">
        <v>3.68</v>
      </c>
      <c r="AC4" s="93">
        <f t="shared" ref="AC4:AC16" si="0">(AA4+AB4*0.5)/(3.5*H4*1000)*100</f>
        <v>0.38694104012922054</v>
      </c>
      <c r="AD4" s="93">
        <v>0</v>
      </c>
      <c r="AE4" s="93">
        <f t="shared" ref="AE4:AE16" si="1">AD4/(3.5*H4*1000)*100</f>
        <v>0</v>
      </c>
      <c r="AF4" s="93">
        <v>0</v>
      </c>
      <c r="AG4" s="93">
        <f t="shared" ref="AG4:AG16" si="2">AF4/(3.5*H4*1000)*100</f>
        <v>0</v>
      </c>
      <c r="AH4" s="93">
        <v>0</v>
      </c>
      <c r="AI4" s="93">
        <f t="shared" ref="AI4:AI16" si="3">AH4/(3.5*H4*1000)*100</f>
        <v>0</v>
      </c>
    </row>
    <row r="5" spans="1:35" s="2" customFormat="1" ht="23.25">
      <c r="A5" s="14" t="s">
        <v>43</v>
      </c>
      <c r="B5" s="6">
        <v>528</v>
      </c>
      <c r="C5" s="15">
        <v>103</v>
      </c>
      <c r="D5" s="7">
        <v>200</v>
      </c>
      <c r="E5" s="6" t="s">
        <v>44</v>
      </c>
      <c r="F5" s="36" t="s">
        <v>187</v>
      </c>
      <c r="G5" s="36" t="s">
        <v>186</v>
      </c>
      <c r="H5" s="33">
        <v>23.791</v>
      </c>
      <c r="I5" s="34">
        <v>2</v>
      </c>
      <c r="J5" s="18" t="s">
        <v>103</v>
      </c>
      <c r="K5" s="37">
        <v>42225</v>
      </c>
      <c r="L5" s="35" t="s">
        <v>203</v>
      </c>
      <c r="M5" s="93">
        <v>10.125</v>
      </c>
      <c r="N5" s="93">
        <v>6.7249999999999996</v>
      </c>
      <c r="O5" s="93">
        <v>4.1749999999999998</v>
      </c>
      <c r="P5" s="93">
        <v>2.7749999999999999</v>
      </c>
      <c r="Q5" s="93">
        <v>3.0809000000000002</v>
      </c>
      <c r="R5" s="93">
        <v>21.6</v>
      </c>
      <c r="S5" s="93">
        <v>1.7250000000000001</v>
      </c>
      <c r="T5" s="93">
        <v>0.25</v>
      </c>
      <c r="U5" s="93">
        <v>0.22500000000000001</v>
      </c>
      <c r="V5" s="93">
        <v>4.9226299999999998</v>
      </c>
      <c r="W5" s="93">
        <v>0</v>
      </c>
      <c r="X5" s="93">
        <v>0</v>
      </c>
      <c r="Y5" s="93">
        <v>23.8</v>
      </c>
      <c r="Z5" s="93">
        <v>1.52616</v>
      </c>
      <c r="AA5" s="93">
        <v>0</v>
      </c>
      <c r="AB5" s="93">
        <v>1.35</v>
      </c>
      <c r="AC5" s="93">
        <f t="shared" si="0"/>
        <v>8.1063067066177493E-4</v>
      </c>
      <c r="AD5" s="93">
        <v>0.32</v>
      </c>
      <c r="AE5" s="93">
        <f t="shared" si="1"/>
        <v>3.8429898461002658E-4</v>
      </c>
      <c r="AF5" s="93">
        <v>1.02</v>
      </c>
      <c r="AG5" s="93">
        <f t="shared" si="2"/>
        <v>1.2249530134444599E-3</v>
      </c>
      <c r="AH5" s="93">
        <v>0</v>
      </c>
      <c r="AI5" s="93">
        <f t="shared" si="3"/>
        <v>0</v>
      </c>
    </row>
    <row r="6" spans="1:35" s="2" customFormat="1" ht="23.25">
      <c r="A6" s="14" t="s">
        <v>43</v>
      </c>
      <c r="B6" s="6">
        <v>528</v>
      </c>
      <c r="C6" s="15">
        <v>120</v>
      </c>
      <c r="D6" s="7">
        <v>200</v>
      </c>
      <c r="E6" s="6" t="s">
        <v>182</v>
      </c>
      <c r="F6" s="16" t="s">
        <v>188</v>
      </c>
      <c r="G6" s="16" t="s">
        <v>189</v>
      </c>
      <c r="H6" s="33">
        <v>35.75</v>
      </c>
      <c r="I6" s="10">
        <v>2</v>
      </c>
      <c r="J6" s="18" t="s">
        <v>286</v>
      </c>
      <c r="K6" s="12">
        <v>42224</v>
      </c>
      <c r="L6" s="11" t="s">
        <v>203</v>
      </c>
      <c r="M6" s="93">
        <v>22.324999999999999</v>
      </c>
      <c r="N6" s="93">
        <v>9.3249999999999993</v>
      </c>
      <c r="O6" s="93">
        <v>3.0249999999999999</v>
      </c>
      <c r="P6" s="93">
        <v>1.2749999999999999</v>
      </c>
      <c r="Q6" s="93">
        <v>2.50969</v>
      </c>
      <c r="R6" s="93">
        <v>35.274999999999999</v>
      </c>
      <c r="S6" s="93">
        <v>0.52500000000000002</v>
      </c>
      <c r="T6" s="93">
        <v>0.15</v>
      </c>
      <c r="U6" s="93">
        <v>0</v>
      </c>
      <c r="V6" s="93">
        <v>2.9803199999999999</v>
      </c>
      <c r="W6" s="93">
        <v>0</v>
      </c>
      <c r="X6" s="93">
        <v>0</v>
      </c>
      <c r="Y6" s="93">
        <v>35.949999999999996</v>
      </c>
      <c r="Z6" s="93">
        <v>1.35727</v>
      </c>
      <c r="AA6" s="93">
        <v>15.63</v>
      </c>
      <c r="AB6" s="93">
        <v>0</v>
      </c>
      <c r="AC6" s="93">
        <f t="shared" si="0"/>
        <v>1.2491508491508492E-2</v>
      </c>
      <c r="AD6" s="93">
        <v>3.6890000000000001</v>
      </c>
      <c r="AE6" s="93">
        <f t="shared" si="1"/>
        <v>2.9482517482517481E-3</v>
      </c>
      <c r="AF6" s="93">
        <v>0</v>
      </c>
      <c r="AG6" s="93">
        <f t="shared" si="2"/>
        <v>0</v>
      </c>
      <c r="AH6" s="93">
        <v>0</v>
      </c>
      <c r="AI6" s="93">
        <f t="shared" si="3"/>
        <v>0</v>
      </c>
    </row>
    <row r="7" spans="1:35" s="2" customFormat="1" ht="23.25">
      <c r="A7" s="14" t="s">
        <v>43</v>
      </c>
      <c r="B7" s="6">
        <v>528</v>
      </c>
      <c r="C7" s="15">
        <v>1035</v>
      </c>
      <c r="D7" s="7">
        <v>101</v>
      </c>
      <c r="E7" s="6" t="s">
        <v>183</v>
      </c>
      <c r="F7" s="36" t="s">
        <v>190</v>
      </c>
      <c r="G7" s="36" t="s">
        <v>98</v>
      </c>
      <c r="H7" s="33">
        <v>30</v>
      </c>
      <c r="I7" s="34">
        <v>2</v>
      </c>
      <c r="J7" s="18" t="s">
        <v>12</v>
      </c>
      <c r="K7" s="37">
        <v>42224</v>
      </c>
      <c r="L7" s="35" t="s">
        <v>203</v>
      </c>
      <c r="M7" s="93">
        <v>19.625</v>
      </c>
      <c r="N7" s="93">
        <v>6.875</v>
      </c>
      <c r="O7" s="93">
        <v>2.7250000000000001</v>
      </c>
      <c r="P7" s="93">
        <v>0.92500000000000004</v>
      </c>
      <c r="Q7" s="93">
        <v>2.4266999999999999</v>
      </c>
      <c r="R7" s="93">
        <v>29.725000000000001</v>
      </c>
      <c r="S7" s="93">
        <v>0.32500000000000001</v>
      </c>
      <c r="T7" s="93">
        <v>0.05</v>
      </c>
      <c r="U7" s="93">
        <v>0.05</v>
      </c>
      <c r="V7" s="93">
        <v>2.88097</v>
      </c>
      <c r="W7" s="93">
        <v>0</v>
      </c>
      <c r="X7" s="93">
        <v>0</v>
      </c>
      <c r="Y7" s="93">
        <v>30.150000000000002</v>
      </c>
      <c r="Z7" s="93">
        <v>1.1019399999999999</v>
      </c>
      <c r="AA7" s="93">
        <v>68.63</v>
      </c>
      <c r="AB7" s="93">
        <v>36.58</v>
      </c>
      <c r="AC7" s="93">
        <f t="shared" si="0"/>
        <v>8.2780952380952372E-2</v>
      </c>
      <c r="AD7" s="93">
        <v>3.2040999999999999</v>
      </c>
      <c r="AE7" s="93">
        <f t="shared" si="1"/>
        <v>3.0515238095238095E-3</v>
      </c>
      <c r="AF7" s="93">
        <v>0</v>
      </c>
      <c r="AG7" s="93">
        <f t="shared" si="2"/>
        <v>0</v>
      </c>
      <c r="AH7" s="93">
        <v>0</v>
      </c>
      <c r="AI7" s="93">
        <f t="shared" si="3"/>
        <v>0</v>
      </c>
    </row>
    <row r="8" spans="1:35" s="2" customFormat="1" ht="23.25">
      <c r="A8" s="14" t="s">
        <v>43</v>
      </c>
      <c r="B8" s="6">
        <v>528</v>
      </c>
      <c r="C8" s="15">
        <v>1035</v>
      </c>
      <c r="D8" s="7">
        <v>102</v>
      </c>
      <c r="E8" s="6" t="s">
        <v>45</v>
      </c>
      <c r="F8" s="16" t="s">
        <v>191</v>
      </c>
      <c r="G8" s="16" t="s">
        <v>190</v>
      </c>
      <c r="H8" s="33">
        <v>25.291</v>
      </c>
      <c r="I8" s="10">
        <v>2</v>
      </c>
      <c r="J8" s="18" t="s">
        <v>12</v>
      </c>
      <c r="K8" s="12">
        <v>42224</v>
      </c>
      <c r="L8" s="11" t="s">
        <v>203</v>
      </c>
      <c r="M8" s="93">
        <v>16.100000000000001</v>
      </c>
      <c r="N8" s="93">
        <v>5.35</v>
      </c>
      <c r="O8" s="93">
        <v>2.8</v>
      </c>
      <c r="P8" s="93">
        <v>1.1000000000000001</v>
      </c>
      <c r="Q8" s="93">
        <v>2.4689199999999998</v>
      </c>
      <c r="R8" s="93">
        <v>24.824999999999999</v>
      </c>
      <c r="S8" s="93">
        <v>0.4</v>
      </c>
      <c r="T8" s="93">
        <v>0.1</v>
      </c>
      <c r="U8" s="93">
        <v>2.5000000000000001E-2</v>
      </c>
      <c r="V8" s="93">
        <v>2.6708599999999998</v>
      </c>
      <c r="W8" s="93">
        <v>0</v>
      </c>
      <c r="X8" s="93">
        <v>0</v>
      </c>
      <c r="Y8" s="93">
        <v>25.350000000000005</v>
      </c>
      <c r="Z8" s="93">
        <v>1.1791499999999999</v>
      </c>
      <c r="AA8" s="93">
        <v>94.68</v>
      </c>
      <c r="AB8" s="93">
        <v>14.68</v>
      </c>
      <c r="AC8" s="93">
        <f t="shared" si="0"/>
        <v>0.11525274377672465</v>
      </c>
      <c r="AD8" s="93">
        <v>0</v>
      </c>
      <c r="AE8" s="93">
        <f t="shared" si="1"/>
        <v>0</v>
      </c>
      <c r="AF8" s="93">
        <v>0</v>
      </c>
      <c r="AG8" s="93">
        <f t="shared" si="2"/>
        <v>0</v>
      </c>
      <c r="AH8" s="93">
        <v>0</v>
      </c>
      <c r="AI8" s="93">
        <f t="shared" si="3"/>
        <v>0</v>
      </c>
    </row>
    <row r="9" spans="1:35" s="2" customFormat="1" ht="23.25">
      <c r="A9" s="14" t="s">
        <v>43</v>
      </c>
      <c r="B9" s="6">
        <v>528</v>
      </c>
      <c r="C9" s="15">
        <v>1154</v>
      </c>
      <c r="D9" s="7">
        <v>200</v>
      </c>
      <c r="E9" s="6" t="s">
        <v>184</v>
      </c>
      <c r="F9" s="16" t="s">
        <v>192</v>
      </c>
      <c r="G9" s="16" t="s">
        <v>193</v>
      </c>
      <c r="H9" s="33">
        <v>26.981000000000002</v>
      </c>
      <c r="I9" s="10">
        <v>2</v>
      </c>
      <c r="J9" s="18" t="s">
        <v>12</v>
      </c>
      <c r="K9" s="12">
        <v>42225</v>
      </c>
      <c r="L9" s="11" t="s">
        <v>203</v>
      </c>
      <c r="M9" s="93">
        <v>3.2749999999999999</v>
      </c>
      <c r="N9" s="93">
        <v>10.074999999999999</v>
      </c>
      <c r="O9" s="93">
        <v>9.625</v>
      </c>
      <c r="P9" s="93">
        <v>3.95</v>
      </c>
      <c r="Q9" s="93">
        <v>3.8638499999999998</v>
      </c>
      <c r="R9" s="93">
        <v>25.475000000000001</v>
      </c>
      <c r="S9" s="93">
        <v>1.125</v>
      </c>
      <c r="T9" s="93">
        <v>0.17499999999999999</v>
      </c>
      <c r="U9" s="93">
        <v>0.15</v>
      </c>
      <c r="V9" s="93">
        <v>4.6209499999999997</v>
      </c>
      <c r="W9" s="93">
        <v>0</v>
      </c>
      <c r="X9" s="93">
        <v>0</v>
      </c>
      <c r="Y9" s="93">
        <v>26.925000000000001</v>
      </c>
      <c r="Z9" s="93">
        <v>2.15049</v>
      </c>
      <c r="AA9" s="93">
        <v>0</v>
      </c>
      <c r="AB9" s="93">
        <v>0</v>
      </c>
      <c r="AC9" s="93">
        <f t="shared" si="0"/>
        <v>0</v>
      </c>
      <c r="AD9" s="93">
        <v>0</v>
      </c>
      <c r="AE9" s="93">
        <f t="shared" si="1"/>
        <v>0</v>
      </c>
      <c r="AF9" s="93">
        <v>0</v>
      </c>
      <c r="AG9" s="93">
        <f t="shared" si="2"/>
        <v>0</v>
      </c>
      <c r="AH9" s="93">
        <v>0</v>
      </c>
      <c r="AI9" s="93">
        <f t="shared" si="3"/>
        <v>0</v>
      </c>
    </row>
    <row r="10" spans="1:35" s="2" customFormat="1" ht="23.25">
      <c r="A10" s="14" t="s">
        <v>43</v>
      </c>
      <c r="B10" s="6">
        <v>528</v>
      </c>
      <c r="C10" s="15">
        <v>1157</v>
      </c>
      <c r="D10" s="7">
        <v>100</v>
      </c>
      <c r="E10" s="6" t="s">
        <v>46</v>
      </c>
      <c r="F10" s="16" t="s">
        <v>98</v>
      </c>
      <c r="G10" s="16" t="s">
        <v>194</v>
      </c>
      <c r="H10" s="33">
        <v>55.109000000000002</v>
      </c>
      <c r="I10" s="10">
        <v>2</v>
      </c>
      <c r="J10" s="18" t="s">
        <v>286</v>
      </c>
      <c r="K10" s="12">
        <v>42224</v>
      </c>
      <c r="L10" s="11" t="s">
        <v>203</v>
      </c>
      <c r="M10" s="93">
        <v>27.425000000000001</v>
      </c>
      <c r="N10" s="93">
        <v>16.975000000000001</v>
      </c>
      <c r="O10" s="93">
        <v>7.45</v>
      </c>
      <c r="P10" s="93">
        <v>3.375</v>
      </c>
      <c r="Q10" s="93">
        <v>2.7880500000000001</v>
      </c>
      <c r="R10" s="93">
        <v>54.174999999999997</v>
      </c>
      <c r="S10" s="93">
        <v>0.82499999999999996</v>
      </c>
      <c r="T10" s="93">
        <v>0.2</v>
      </c>
      <c r="U10" s="93">
        <v>2.5000000000000001E-2</v>
      </c>
      <c r="V10" s="93">
        <v>3.0182600000000002</v>
      </c>
      <c r="W10" s="93">
        <v>0</v>
      </c>
      <c r="X10" s="93">
        <v>0</v>
      </c>
      <c r="Y10" s="93">
        <v>55.225000000000009</v>
      </c>
      <c r="Z10" s="93">
        <v>1.28193</v>
      </c>
      <c r="AA10" s="93">
        <v>115.74</v>
      </c>
      <c r="AB10" s="93">
        <v>76.45</v>
      </c>
      <c r="AC10" s="93">
        <f t="shared" si="0"/>
        <v>7.9823622275853295E-2</v>
      </c>
      <c r="AD10" s="93">
        <v>377.35</v>
      </c>
      <c r="AE10" s="93">
        <f t="shared" si="1"/>
        <v>0.1956382545759961</v>
      </c>
      <c r="AF10" s="93">
        <v>23</v>
      </c>
      <c r="AG10" s="93">
        <f t="shared" si="2"/>
        <v>1.1924419915855069E-2</v>
      </c>
      <c r="AH10" s="93">
        <v>1.45</v>
      </c>
      <c r="AI10" s="93">
        <f t="shared" si="3"/>
        <v>7.5175690773868914E-4</v>
      </c>
    </row>
    <row r="11" spans="1:35" s="2" customFormat="1" ht="23.25">
      <c r="A11" s="14" t="s">
        <v>43</v>
      </c>
      <c r="B11" s="6">
        <v>528</v>
      </c>
      <c r="C11" s="15">
        <v>1252</v>
      </c>
      <c r="D11" s="7">
        <v>200</v>
      </c>
      <c r="E11" s="6" t="s">
        <v>185</v>
      </c>
      <c r="F11" s="36" t="s">
        <v>195</v>
      </c>
      <c r="G11" s="36" t="s">
        <v>196</v>
      </c>
      <c r="H11" s="33">
        <v>38.168999999999997</v>
      </c>
      <c r="I11" s="34">
        <v>2</v>
      </c>
      <c r="J11" s="18" t="s">
        <v>12</v>
      </c>
      <c r="K11" s="37">
        <v>42224</v>
      </c>
      <c r="L11" s="35" t="s">
        <v>203</v>
      </c>
      <c r="M11" s="93">
        <v>6.3</v>
      </c>
      <c r="N11" s="93">
        <v>11.55</v>
      </c>
      <c r="O11" s="93">
        <v>12.9</v>
      </c>
      <c r="P11" s="93">
        <v>7.8</v>
      </c>
      <c r="Q11" s="93">
        <v>3.94719</v>
      </c>
      <c r="R11" s="93">
        <v>32.924999999999997</v>
      </c>
      <c r="S11" s="93">
        <v>2.9249999999999998</v>
      </c>
      <c r="T11" s="93">
        <v>1.0249999999999999</v>
      </c>
      <c r="U11" s="93">
        <v>1.675</v>
      </c>
      <c r="V11" s="93">
        <v>6.4666300000000003</v>
      </c>
      <c r="W11" s="93">
        <v>0</v>
      </c>
      <c r="X11" s="93">
        <v>0</v>
      </c>
      <c r="Y11" s="93">
        <v>38.549999999999997</v>
      </c>
      <c r="Z11" s="93">
        <v>1.6404099999999999</v>
      </c>
      <c r="AA11" s="93">
        <v>14.225</v>
      </c>
      <c r="AB11" s="93">
        <v>0</v>
      </c>
      <c r="AC11" s="93">
        <f t="shared" si="0"/>
        <v>1.0648132553343589E-2</v>
      </c>
      <c r="AD11" s="93">
        <v>0</v>
      </c>
      <c r="AE11" s="93">
        <f t="shared" si="1"/>
        <v>0</v>
      </c>
      <c r="AF11" s="93">
        <v>0</v>
      </c>
      <c r="AG11" s="93">
        <f t="shared" si="2"/>
        <v>0</v>
      </c>
      <c r="AH11" s="93">
        <v>0</v>
      </c>
      <c r="AI11" s="93">
        <f t="shared" si="3"/>
        <v>0</v>
      </c>
    </row>
    <row r="12" spans="1:35" s="2" customFormat="1" ht="23.25">
      <c r="A12" s="14" t="s">
        <v>43</v>
      </c>
      <c r="B12" s="6">
        <v>528</v>
      </c>
      <c r="C12" s="15">
        <v>1287</v>
      </c>
      <c r="D12" s="7">
        <v>100</v>
      </c>
      <c r="E12" s="6" t="s">
        <v>259</v>
      </c>
      <c r="F12" s="36" t="s">
        <v>260</v>
      </c>
      <c r="G12" s="36" t="s">
        <v>98</v>
      </c>
      <c r="H12" s="33">
        <v>10.622999999999999</v>
      </c>
      <c r="I12" s="34">
        <v>2</v>
      </c>
      <c r="J12" s="18" t="s">
        <v>12</v>
      </c>
      <c r="K12" s="37">
        <v>42224</v>
      </c>
      <c r="L12" s="35" t="s">
        <v>203</v>
      </c>
      <c r="M12" s="93">
        <v>4.1500000000000004</v>
      </c>
      <c r="N12" s="93">
        <v>3.9750000000000001</v>
      </c>
      <c r="O12" s="93">
        <v>1.75</v>
      </c>
      <c r="P12" s="93">
        <v>0.57499999999999996</v>
      </c>
      <c r="Q12" s="93">
        <v>2.9944500000000001</v>
      </c>
      <c r="R12" s="93">
        <v>10.45</v>
      </c>
      <c r="S12" s="93">
        <v>0</v>
      </c>
      <c r="T12" s="93">
        <v>0</v>
      </c>
      <c r="U12" s="93">
        <v>0</v>
      </c>
      <c r="V12" s="93">
        <v>2.19496</v>
      </c>
      <c r="W12" s="93">
        <v>0</v>
      </c>
      <c r="X12" s="93">
        <v>0</v>
      </c>
      <c r="Y12" s="93">
        <v>10.45</v>
      </c>
      <c r="Z12" s="93">
        <v>1.13201</v>
      </c>
      <c r="AA12" s="93">
        <v>3.36</v>
      </c>
      <c r="AB12" s="93">
        <v>0</v>
      </c>
      <c r="AC12" s="93">
        <f t="shared" si="0"/>
        <v>9.036995199096301E-3</v>
      </c>
      <c r="AD12" s="93">
        <v>232.02</v>
      </c>
      <c r="AE12" s="93">
        <f t="shared" si="1"/>
        <v>0.6240367934804536</v>
      </c>
      <c r="AF12" s="93">
        <v>0</v>
      </c>
      <c r="AG12" s="93">
        <f t="shared" si="2"/>
        <v>0</v>
      </c>
      <c r="AH12" s="93">
        <v>0</v>
      </c>
      <c r="AI12" s="93">
        <f t="shared" si="3"/>
        <v>0</v>
      </c>
    </row>
    <row r="13" spans="1:35" s="2" customFormat="1" ht="23.25">
      <c r="A13" s="14" t="s">
        <v>43</v>
      </c>
      <c r="B13" s="6">
        <v>528</v>
      </c>
      <c r="C13" s="15">
        <v>1329</v>
      </c>
      <c r="D13" s="7">
        <v>100</v>
      </c>
      <c r="E13" s="6" t="s">
        <v>47</v>
      </c>
      <c r="F13" s="16" t="s">
        <v>98</v>
      </c>
      <c r="G13" s="16" t="s">
        <v>197</v>
      </c>
      <c r="H13" s="33">
        <v>14.491</v>
      </c>
      <c r="I13" s="10">
        <v>2</v>
      </c>
      <c r="J13" s="18" t="s">
        <v>286</v>
      </c>
      <c r="K13" s="37">
        <v>42224</v>
      </c>
      <c r="L13" s="11" t="s">
        <v>203</v>
      </c>
      <c r="M13" s="93">
        <v>9.9749999999999996</v>
      </c>
      <c r="N13" s="93">
        <v>2.9249999999999998</v>
      </c>
      <c r="O13" s="93">
        <v>1.05</v>
      </c>
      <c r="P13" s="93">
        <v>0.52500000000000002</v>
      </c>
      <c r="Q13" s="93">
        <v>2.4413800000000001</v>
      </c>
      <c r="R13" s="93">
        <v>14.25</v>
      </c>
      <c r="S13" s="93">
        <v>0.2</v>
      </c>
      <c r="T13" s="93">
        <v>2.5000000000000001E-2</v>
      </c>
      <c r="U13" s="93">
        <v>0</v>
      </c>
      <c r="V13" s="93">
        <v>2.8571300000000002</v>
      </c>
      <c r="W13" s="93">
        <v>0</v>
      </c>
      <c r="X13" s="93">
        <v>0</v>
      </c>
      <c r="Y13" s="93">
        <v>14.475</v>
      </c>
      <c r="Z13" s="93">
        <v>1.51423</v>
      </c>
      <c r="AA13" s="93">
        <v>15.200100000000001</v>
      </c>
      <c r="AB13" s="93">
        <v>0</v>
      </c>
      <c r="AC13" s="93">
        <f t="shared" si="0"/>
        <v>2.9969537742638289E-2</v>
      </c>
      <c r="AD13" s="93">
        <v>0</v>
      </c>
      <c r="AE13" s="93">
        <f t="shared" si="1"/>
        <v>0</v>
      </c>
      <c r="AF13" s="93">
        <v>0</v>
      </c>
      <c r="AG13" s="93">
        <f t="shared" si="2"/>
        <v>0</v>
      </c>
      <c r="AH13" s="93">
        <v>0</v>
      </c>
      <c r="AI13" s="93">
        <f t="shared" si="3"/>
        <v>0</v>
      </c>
    </row>
    <row r="14" spans="1:35" s="2" customFormat="1" ht="23.25">
      <c r="A14" s="14" t="s">
        <v>43</v>
      </c>
      <c r="B14" s="6">
        <v>528</v>
      </c>
      <c r="C14" s="15">
        <v>1335</v>
      </c>
      <c r="D14" s="7">
        <v>101</v>
      </c>
      <c r="E14" s="6" t="s">
        <v>222</v>
      </c>
      <c r="F14" s="36" t="s">
        <v>209</v>
      </c>
      <c r="G14" s="36" t="s">
        <v>98</v>
      </c>
      <c r="H14" s="33">
        <v>16</v>
      </c>
      <c r="I14" s="34">
        <v>2</v>
      </c>
      <c r="J14" s="18" t="s">
        <v>12</v>
      </c>
      <c r="K14" s="37">
        <v>42224</v>
      </c>
      <c r="L14" s="35" t="s">
        <v>203</v>
      </c>
      <c r="M14" s="93">
        <v>9.0749999999999993</v>
      </c>
      <c r="N14" s="93">
        <v>4.5999999999999996</v>
      </c>
      <c r="O14" s="93">
        <v>1.875</v>
      </c>
      <c r="P14" s="93">
        <v>0.5</v>
      </c>
      <c r="Q14" s="93">
        <v>2.63931</v>
      </c>
      <c r="R14" s="93">
        <v>15.275</v>
      </c>
      <c r="S14" s="93">
        <v>0.6</v>
      </c>
      <c r="T14" s="93">
        <v>0.17499999999999999</v>
      </c>
      <c r="U14" s="93">
        <v>0</v>
      </c>
      <c r="V14" s="93">
        <v>3.5501</v>
      </c>
      <c r="W14" s="93">
        <v>0</v>
      </c>
      <c r="X14" s="93">
        <v>0</v>
      </c>
      <c r="Y14" s="93">
        <v>16.049999999999997</v>
      </c>
      <c r="Z14" s="93">
        <v>1.2354799999999999</v>
      </c>
      <c r="AA14" s="93">
        <v>12.8</v>
      </c>
      <c r="AB14" s="93">
        <v>5.9</v>
      </c>
      <c r="AC14" s="93">
        <f t="shared" si="0"/>
        <v>2.8124999999999997E-2</v>
      </c>
      <c r="AD14" s="93">
        <v>18.399999999999999</v>
      </c>
      <c r="AE14" s="93">
        <f t="shared" si="1"/>
        <v>3.2857142857142856E-2</v>
      </c>
      <c r="AF14" s="93">
        <v>2.1</v>
      </c>
      <c r="AG14" s="93">
        <f t="shared" si="2"/>
        <v>3.7500000000000003E-3</v>
      </c>
      <c r="AH14" s="93">
        <v>0</v>
      </c>
      <c r="AI14" s="93">
        <f t="shared" si="3"/>
        <v>0</v>
      </c>
    </row>
    <row r="15" spans="1:35" s="2" customFormat="1" ht="23.25">
      <c r="A15" s="14" t="s">
        <v>43</v>
      </c>
      <c r="B15" s="6">
        <v>528</v>
      </c>
      <c r="C15" s="15">
        <v>1361</v>
      </c>
      <c r="D15" s="7">
        <v>100</v>
      </c>
      <c r="E15" s="6" t="s">
        <v>48</v>
      </c>
      <c r="F15" s="16" t="s">
        <v>98</v>
      </c>
      <c r="G15" s="16" t="s">
        <v>198</v>
      </c>
      <c r="H15" s="33">
        <v>1.095</v>
      </c>
      <c r="I15" s="10">
        <v>2</v>
      </c>
      <c r="J15" s="18" t="s">
        <v>286</v>
      </c>
      <c r="K15" s="12">
        <v>42224</v>
      </c>
      <c r="L15" s="11" t="s">
        <v>203</v>
      </c>
      <c r="M15" s="93">
        <v>0.7</v>
      </c>
      <c r="N15" s="93">
        <v>0.125</v>
      </c>
      <c r="O15" s="93">
        <v>0.1</v>
      </c>
      <c r="P15" s="93">
        <v>0.17499999999999999</v>
      </c>
      <c r="Q15" s="93">
        <v>3.01227</v>
      </c>
      <c r="R15" s="93">
        <v>1.1000000000000001</v>
      </c>
      <c r="S15" s="93">
        <v>0</v>
      </c>
      <c r="T15" s="93">
        <v>0</v>
      </c>
      <c r="U15" s="93">
        <v>0</v>
      </c>
      <c r="V15" s="93">
        <v>2.4245199999999998</v>
      </c>
      <c r="W15" s="93">
        <v>0</v>
      </c>
      <c r="X15" s="93">
        <v>0</v>
      </c>
      <c r="Y15" s="93">
        <v>1.0999999999999999</v>
      </c>
      <c r="Z15" s="93">
        <v>1.12927</v>
      </c>
      <c r="AA15" s="93">
        <v>16.2</v>
      </c>
      <c r="AB15" s="93">
        <v>0</v>
      </c>
      <c r="AC15" s="93">
        <f t="shared" si="0"/>
        <v>0.4227005870841487</v>
      </c>
      <c r="AD15" s="93">
        <v>0</v>
      </c>
      <c r="AE15" s="93">
        <f t="shared" si="1"/>
        <v>0</v>
      </c>
      <c r="AF15" s="93">
        <v>0</v>
      </c>
      <c r="AG15" s="93">
        <f t="shared" si="2"/>
        <v>0</v>
      </c>
      <c r="AH15" s="93">
        <v>0</v>
      </c>
      <c r="AI15" s="93">
        <f t="shared" si="3"/>
        <v>0</v>
      </c>
    </row>
    <row r="16" spans="1:35" s="2" customFormat="1" ht="23.25">
      <c r="A16" s="14" t="s">
        <v>43</v>
      </c>
      <c r="B16" s="6">
        <v>528</v>
      </c>
      <c r="C16" s="15">
        <v>1361</v>
      </c>
      <c r="D16" s="7">
        <v>100</v>
      </c>
      <c r="E16" s="6" t="s">
        <v>48</v>
      </c>
      <c r="F16" s="16" t="s">
        <v>199</v>
      </c>
      <c r="G16" s="16" t="s">
        <v>200</v>
      </c>
      <c r="H16" s="33">
        <v>3.625</v>
      </c>
      <c r="I16" s="10">
        <v>2</v>
      </c>
      <c r="J16" s="18" t="s">
        <v>286</v>
      </c>
      <c r="K16" s="12">
        <v>42224</v>
      </c>
      <c r="L16" s="11" t="s">
        <v>203</v>
      </c>
      <c r="M16" s="93">
        <v>1.75</v>
      </c>
      <c r="N16" s="93">
        <v>1.3</v>
      </c>
      <c r="O16" s="93">
        <v>0.4</v>
      </c>
      <c r="P16" s="93">
        <v>0.2</v>
      </c>
      <c r="Q16" s="93">
        <v>2.8823300000000001</v>
      </c>
      <c r="R16" s="93">
        <v>3.65</v>
      </c>
      <c r="S16" s="93">
        <v>0</v>
      </c>
      <c r="T16" s="93">
        <v>0</v>
      </c>
      <c r="U16" s="93">
        <v>0</v>
      </c>
      <c r="V16" s="93">
        <v>1.4521200000000001</v>
      </c>
      <c r="W16" s="93">
        <v>0</v>
      </c>
      <c r="X16" s="93">
        <v>0</v>
      </c>
      <c r="Y16" s="93">
        <v>3.65</v>
      </c>
      <c r="Z16" s="93">
        <v>0.94867100000000004</v>
      </c>
      <c r="AA16" s="93">
        <v>125.64</v>
      </c>
      <c r="AB16" s="93">
        <v>14.69</v>
      </c>
      <c r="AC16" s="93">
        <f t="shared" si="0"/>
        <v>1.0481576354679805</v>
      </c>
      <c r="AD16" s="93">
        <v>0</v>
      </c>
      <c r="AE16" s="93">
        <f t="shared" si="1"/>
        <v>0</v>
      </c>
      <c r="AF16" s="93">
        <v>0</v>
      </c>
      <c r="AG16" s="93">
        <f t="shared" si="2"/>
        <v>0</v>
      </c>
      <c r="AH16" s="93">
        <v>0</v>
      </c>
      <c r="AI16" s="93">
        <f t="shared" si="3"/>
        <v>0</v>
      </c>
    </row>
    <row r="17" spans="1:35" s="104" customFormat="1" ht="23.25">
      <c r="F17" s="140" t="s">
        <v>204</v>
      </c>
      <c r="G17" s="140"/>
      <c r="H17" s="112">
        <f>SUM(H4:H16)</f>
        <v>304.71600000000001</v>
      </c>
      <c r="I17" s="105"/>
      <c r="J17" s="105"/>
      <c r="K17" s="105"/>
      <c r="L17" s="105"/>
      <c r="M17" s="106">
        <f t="shared" ref="M17:P17" si="4">SUM(M4:M16)</f>
        <v>142.12499999999997</v>
      </c>
      <c r="N17" s="106">
        <f t="shared" si="4"/>
        <v>85.574999999999989</v>
      </c>
      <c r="O17" s="106">
        <f t="shared" si="4"/>
        <v>51.699999999999996</v>
      </c>
      <c r="P17" s="106">
        <f t="shared" si="4"/>
        <v>26.099999999999998</v>
      </c>
      <c r="Q17" s="106" t="s">
        <v>205</v>
      </c>
      <c r="R17" s="106">
        <f t="shared" ref="R17:U17" si="5">SUM(R4:R16)</f>
        <v>291.19999999999993</v>
      </c>
      <c r="S17" s="106">
        <f t="shared" si="5"/>
        <v>9.6</v>
      </c>
      <c r="T17" s="106">
        <f t="shared" si="5"/>
        <v>2.4999999999999996</v>
      </c>
      <c r="U17" s="106">
        <f t="shared" si="5"/>
        <v>2.2000000000000002</v>
      </c>
      <c r="V17" s="106" t="s">
        <v>205</v>
      </c>
      <c r="W17" s="115">
        <f>SUM(W4:W16)</f>
        <v>0</v>
      </c>
      <c r="X17" s="115">
        <f t="shared" ref="X17:Y17" si="6">SUM(X4:X16)</f>
        <v>0</v>
      </c>
      <c r="Y17" s="115">
        <f t="shared" si="6"/>
        <v>305.50000000000006</v>
      </c>
      <c r="Z17" s="106" t="s">
        <v>205</v>
      </c>
      <c r="AA17" s="106">
        <f t="shared" ref="AA17:AB17" si="7">SUM(AA4:AA16)</f>
        <v>802.46510000000001</v>
      </c>
      <c r="AB17" s="106">
        <f t="shared" si="7"/>
        <v>153.33000000000001</v>
      </c>
      <c r="AC17" s="106" t="s">
        <v>205</v>
      </c>
      <c r="AD17" s="106">
        <f>SUM(AD4:AD16)</f>
        <v>634.98310000000004</v>
      </c>
      <c r="AE17" s="106" t="s">
        <v>205</v>
      </c>
      <c r="AF17" s="106">
        <f>SUM(AF4:AF16)</f>
        <v>26.12</v>
      </c>
      <c r="AG17" s="106" t="s">
        <v>205</v>
      </c>
      <c r="AH17" s="106">
        <f>SUM(AH4:AH16)</f>
        <v>1.45</v>
      </c>
      <c r="AI17" s="103" t="s">
        <v>205</v>
      </c>
    </row>
    <row r="18" spans="1:35" s="104" customFormat="1" ht="23.25">
      <c r="F18" s="140" t="s">
        <v>206</v>
      </c>
      <c r="G18" s="140"/>
      <c r="H18" s="105"/>
      <c r="I18" s="105"/>
      <c r="J18" s="105"/>
      <c r="K18" s="105"/>
      <c r="L18" s="105"/>
      <c r="M18" s="112" t="s">
        <v>205</v>
      </c>
      <c r="N18" s="112" t="s">
        <v>205</v>
      </c>
      <c r="O18" s="112" t="s">
        <v>205</v>
      </c>
      <c r="P18" s="112" t="s">
        <v>205</v>
      </c>
      <c r="Q18" s="106">
        <f>SUMPRODUCT(Q4:Q16,H4:H16)/H17</f>
        <v>2.9629331377085544</v>
      </c>
      <c r="R18" s="106" t="s">
        <v>205</v>
      </c>
      <c r="S18" s="106" t="s">
        <v>205</v>
      </c>
      <c r="T18" s="106" t="s">
        <v>205</v>
      </c>
      <c r="U18" s="106" t="s">
        <v>205</v>
      </c>
      <c r="V18" s="117">
        <v>3.75</v>
      </c>
      <c r="W18" s="106" t="s">
        <v>205</v>
      </c>
      <c r="X18" s="106" t="s">
        <v>205</v>
      </c>
      <c r="Y18" s="106" t="s">
        <v>205</v>
      </c>
      <c r="Z18" s="106">
        <f>SUMPRODUCT(Z4:Z16,H4:H16)/H17</f>
        <v>1.4230516851592956</v>
      </c>
      <c r="AA18" s="106" t="s">
        <v>205</v>
      </c>
      <c r="AB18" s="106" t="s">
        <v>205</v>
      </c>
      <c r="AC18" s="106">
        <f>SUMPRODUCT(AC4:AC16,H4:H16)/H17</f>
        <v>8.2430863023742945E-2</v>
      </c>
      <c r="AD18" s="106" t="s">
        <v>205</v>
      </c>
      <c r="AE18" s="106">
        <f>SUMPRODUCT(AE4:AE16,H4:H16)/H17</f>
        <v>5.9538633631690763E-2</v>
      </c>
      <c r="AF18" s="106" t="s">
        <v>205</v>
      </c>
      <c r="AG18" s="106">
        <f>SUMPRODUCT(AG4:AG16,H4:H16)/H17</f>
        <v>2.4491188985340914E-3</v>
      </c>
      <c r="AH18" s="106" t="s">
        <v>205</v>
      </c>
      <c r="AI18" s="106">
        <f>SUMPRODUCT(AI4:AI16,H4:H16)/H17</f>
        <v>1.3595797867053722E-4</v>
      </c>
    </row>
    <row r="25" spans="1:35" ht="23.25">
      <c r="A25" s="84" t="s">
        <v>276</v>
      </c>
      <c r="B25" s="84"/>
      <c r="C25" s="84"/>
      <c r="D25" s="84"/>
      <c r="E25" s="56"/>
    </row>
    <row r="26" spans="1:35" ht="77.25" customHeight="1">
      <c r="A26" s="127" t="s">
        <v>202</v>
      </c>
      <c r="B26" s="127" t="s">
        <v>0</v>
      </c>
      <c r="C26" s="141" t="s">
        <v>1</v>
      </c>
      <c r="D26" s="142" t="s">
        <v>2</v>
      </c>
      <c r="E26" s="127" t="s">
        <v>3</v>
      </c>
      <c r="F26" s="127" t="s">
        <v>304</v>
      </c>
      <c r="G26" s="127" t="s">
        <v>305</v>
      </c>
      <c r="H26" s="134" t="s">
        <v>306</v>
      </c>
      <c r="I26" s="127" t="s">
        <v>4</v>
      </c>
      <c r="J26" s="127" t="s">
        <v>5</v>
      </c>
      <c r="K26" s="135" t="s">
        <v>6</v>
      </c>
      <c r="L26" s="127" t="s">
        <v>7</v>
      </c>
      <c r="M26" s="136" t="s">
        <v>317</v>
      </c>
      <c r="N26" s="136"/>
      <c r="O26" s="136"/>
      <c r="P26" s="136"/>
      <c r="Q26" s="137" t="s">
        <v>307</v>
      </c>
      <c r="R26" s="129" t="s">
        <v>310</v>
      </c>
      <c r="S26" s="130"/>
      <c r="T26" s="131"/>
      <c r="U26" s="137" t="s">
        <v>311</v>
      </c>
      <c r="V26" s="122" t="s">
        <v>235</v>
      </c>
      <c r="W26" s="122" t="s">
        <v>318</v>
      </c>
      <c r="X26" s="122" t="s">
        <v>319</v>
      </c>
      <c r="Y26" s="96" t="s">
        <v>236</v>
      </c>
      <c r="Z26" s="122" t="s">
        <v>237</v>
      </c>
      <c r="AA26" s="122" t="s">
        <v>320</v>
      </c>
      <c r="AB26" s="122" t="s">
        <v>302</v>
      </c>
      <c r="AC26" s="80" t="s">
        <v>246</v>
      </c>
      <c r="AD26" s="145"/>
      <c r="AE26" s="145"/>
      <c r="AF26" s="145"/>
      <c r="AG26" s="145"/>
      <c r="AH26" s="145"/>
      <c r="AI26" s="145"/>
    </row>
    <row r="27" spans="1:35" ht="27" customHeight="1">
      <c r="A27" s="127"/>
      <c r="B27" s="127"/>
      <c r="C27" s="141"/>
      <c r="D27" s="142"/>
      <c r="E27" s="127"/>
      <c r="F27" s="127"/>
      <c r="G27" s="127"/>
      <c r="H27" s="134"/>
      <c r="I27" s="127"/>
      <c r="J27" s="127"/>
      <c r="K27" s="135"/>
      <c r="L27" s="127"/>
      <c r="M27" s="70" t="s">
        <v>289</v>
      </c>
      <c r="N27" s="71" t="s">
        <v>290</v>
      </c>
      <c r="O27" s="71" t="s">
        <v>291</v>
      </c>
      <c r="P27" s="70" t="s">
        <v>292</v>
      </c>
      <c r="Q27" s="137"/>
      <c r="R27" s="70" t="s">
        <v>297</v>
      </c>
      <c r="S27" s="71" t="s">
        <v>298</v>
      </c>
      <c r="T27" s="70" t="s">
        <v>299</v>
      </c>
      <c r="U27" s="137"/>
      <c r="V27" s="123"/>
      <c r="W27" s="123"/>
      <c r="X27" s="123"/>
      <c r="Y27" s="97"/>
      <c r="Z27" s="123"/>
      <c r="AA27" s="123"/>
      <c r="AB27" s="123"/>
      <c r="AC27" s="98" t="s">
        <v>321</v>
      </c>
      <c r="AD27" s="145"/>
      <c r="AE27" s="145"/>
      <c r="AF27" s="145"/>
      <c r="AG27" s="46"/>
      <c r="AH27" s="82"/>
      <c r="AI27" s="46"/>
    </row>
    <row r="28" spans="1:35" ht="23.25">
      <c r="A28" s="14" t="s">
        <v>43</v>
      </c>
      <c r="B28" s="52">
        <v>528</v>
      </c>
      <c r="C28" s="52">
        <v>1</v>
      </c>
      <c r="D28" s="52">
        <v>1202</v>
      </c>
      <c r="E28" s="52" t="s">
        <v>241</v>
      </c>
      <c r="F28" s="50" t="s">
        <v>243</v>
      </c>
      <c r="G28" s="50" t="s">
        <v>242</v>
      </c>
      <c r="H28" s="76">
        <v>3</v>
      </c>
      <c r="I28" s="53">
        <v>4</v>
      </c>
      <c r="J28" s="87" t="s">
        <v>285</v>
      </c>
      <c r="K28" s="51">
        <v>42225</v>
      </c>
      <c r="L28" s="53" t="s">
        <v>238</v>
      </c>
      <c r="M28" s="26">
        <v>0.3</v>
      </c>
      <c r="N28" s="26">
        <v>0.5</v>
      </c>
      <c r="O28" s="26">
        <v>2</v>
      </c>
      <c r="P28" s="26">
        <v>0.2</v>
      </c>
      <c r="Q28" s="26">
        <v>3.9314499999999999</v>
      </c>
      <c r="R28" s="26">
        <v>0</v>
      </c>
      <c r="S28" s="26">
        <v>0</v>
      </c>
      <c r="T28" s="92">
        <v>3</v>
      </c>
      <c r="U28" s="26">
        <v>1.12941</v>
      </c>
      <c r="V28" s="85">
        <v>2</v>
      </c>
      <c r="W28" s="85">
        <v>0</v>
      </c>
      <c r="X28" s="85">
        <v>0</v>
      </c>
      <c r="Y28" s="85">
        <v>0</v>
      </c>
      <c r="Z28" s="85">
        <v>0</v>
      </c>
      <c r="AA28" s="92">
        <v>0</v>
      </c>
      <c r="AB28" s="26">
        <v>0</v>
      </c>
      <c r="AC28" s="86">
        <v>6</v>
      </c>
      <c r="AD28" s="47"/>
      <c r="AE28" s="47"/>
      <c r="AF28" s="47"/>
      <c r="AG28" s="48"/>
      <c r="AH28" s="48"/>
      <c r="AI28" s="48"/>
    </row>
    <row r="29" spans="1:35" ht="23.25">
      <c r="A29" s="14" t="s">
        <v>43</v>
      </c>
      <c r="B29" s="52">
        <v>528</v>
      </c>
      <c r="C29" s="52">
        <v>1</v>
      </c>
      <c r="D29" s="52">
        <v>1202</v>
      </c>
      <c r="E29" s="52" t="s">
        <v>241</v>
      </c>
      <c r="F29" s="54" t="s">
        <v>242</v>
      </c>
      <c r="G29" s="55" t="s">
        <v>243</v>
      </c>
      <c r="H29" s="81">
        <v>3</v>
      </c>
      <c r="I29" s="53">
        <v>4</v>
      </c>
      <c r="J29" s="87" t="s">
        <v>103</v>
      </c>
      <c r="K29" s="51">
        <v>42225</v>
      </c>
      <c r="L29" s="53" t="s">
        <v>238</v>
      </c>
      <c r="M29" s="26">
        <v>0.2</v>
      </c>
      <c r="N29" s="26">
        <v>0.3</v>
      </c>
      <c r="O29" s="26">
        <v>1.9750000000000001</v>
      </c>
      <c r="P29" s="26">
        <v>0.5</v>
      </c>
      <c r="Q29" s="26">
        <v>4.2031099999999997</v>
      </c>
      <c r="R29" s="26">
        <v>0</v>
      </c>
      <c r="S29" s="26">
        <v>0</v>
      </c>
      <c r="T29" s="92">
        <v>3</v>
      </c>
      <c r="U29" s="26">
        <v>1.04992</v>
      </c>
      <c r="V29" s="85">
        <v>4</v>
      </c>
      <c r="W29" s="85">
        <v>4</v>
      </c>
      <c r="X29" s="85">
        <v>4</v>
      </c>
      <c r="Y29" s="85">
        <v>13</v>
      </c>
      <c r="Z29" s="85">
        <v>4</v>
      </c>
      <c r="AA29" s="92">
        <v>55.19</v>
      </c>
      <c r="AB29" s="26">
        <v>0.52561904761904754</v>
      </c>
      <c r="AC29" s="86">
        <v>0</v>
      </c>
      <c r="AD29" s="47"/>
      <c r="AE29" s="47"/>
      <c r="AF29" s="47"/>
      <c r="AG29" s="48"/>
      <c r="AH29" s="48"/>
      <c r="AI29" s="48"/>
    </row>
    <row r="30" spans="1:35" ht="23.25">
      <c r="A30" s="14" t="s">
        <v>43</v>
      </c>
      <c r="B30" s="52">
        <v>528</v>
      </c>
      <c r="C30" s="52">
        <v>1039</v>
      </c>
      <c r="D30" s="52">
        <v>100</v>
      </c>
      <c r="E30" s="52" t="s">
        <v>244</v>
      </c>
      <c r="F30" s="50" t="s">
        <v>208</v>
      </c>
      <c r="G30" s="50" t="s">
        <v>245</v>
      </c>
      <c r="H30" s="52">
        <v>15.579000000000001</v>
      </c>
      <c r="I30" s="53">
        <v>4</v>
      </c>
      <c r="J30" s="91" t="s">
        <v>285</v>
      </c>
      <c r="K30" s="51">
        <v>42224</v>
      </c>
      <c r="L30" s="53" t="s">
        <v>238</v>
      </c>
      <c r="M30" s="26">
        <v>1.75</v>
      </c>
      <c r="N30" s="26">
        <v>9.15</v>
      </c>
      <c r="O30" s="26">
        <v>4.1749999999999998</v>
      </c>
      <c r="P30" s="26">
        <v>0.55000000000000004</v>
      </c>
      <c r="Q30" s="26">
        <v>3.2822900000000002</v>
      </c>
      <c r="R30" s="26">
        <v>0</v>
      </c>
      <c r="S30" s="26">
        <v>0</v>
      </c>
      <c r="T30" s="92">
        <v>15.074999999999999</v>
      </c>
      <c r="U30" s="26">
        <v>1.09904</v>
      </c>
      <c r="V30" s="85">
        <v>0</v>
      </c>
      <c r="W30" s="85">
        <v>0</v>
      </c>
      <c r="X30" s="85">
        <v>0</v>
      </c>
      <c r="Y30" s="85">
        <v>0</v>
      </c>
      <c r="Z30" s="85">
        <v>0</v>
      </c>
      <c r="AA30" s="92">
        <v>0</v>
      </c>
      <c r="AB30" s="26">
        <v>0</v>
      </c>
      <c r="AC30" s="86">
        <v>256</v>
      </c>
      <c r="AD30" s="47"/>
      <c r="AE30" s="47"/>
      <c r="AF30" s="47"/>
      <c r="AG30" s="48"/>
      <c r="AH30" s="48"/>
      <c r="AI30" s="48"/>
    </row>
    <row r="31" spans="1:35" ht="23.25">
      <c r="A31" s="14" t="s">
        <v>43</v>
      </c>
      <c r="B31" s="52">
        <v>528</v>
      </c>
      <c r="C31" s="52">
        <v>1039</v>
      </c>
      <c r="D31" s="52">
        <v>100</v>
      </c>
      <c r="E31" s="52" t="s">
        <v>244</v>
      </c>
      <c r="F31" s="50" t="s">
        <v>245</v>
      </c>
      <c r="G31" s="50" t="s">
        <v>208</v>
      </c>
      <c r="H31" s="52">
        <v>15.579000000000001</v>
      </c>
      <c r="I31" s="53">
        <v>4</v>
      </c>
      <c r="J31" s="52" t="s">
        <v>103</v>
      </c>
      <c r="K31" s="51">
        <v>42224</v>
      </c>
      <c r="L31" s="53" t="s">
        <v>238</v>
      </c>
      <c r="M31" s="26">
        <v>1.25</v>
      </c>
      <c r="N31" s="26">
        <v>10.55</v>
      </c>
      <c r="O31" s="26">
        <v>3.25</v>
      </c>
      <c r="P31" s="26">
        <v>0.55000000000000004</v>
      </c>
      <c r="Q31" s="26">
        <v>3.25563</v>
      </c>
      <c r="R31" s="26">
        <v>0</v>
      </c>
      <c r="S31" s="26">
        <v>0</v>
      </c>
      <c r="T31" s="92">
        <v>15.05</v>
      </c>
      <c r="U31" s="26">
        <v>1.18506</v>
      </c>
      <c r="V31" s="85">
        <v>56</v>
      </c>
      <c r="W31" s="85">
        <v>38</v>
      </c>
      <c r="X31" s="85">
        <v>8</v>
      </c>
      <c r="Y31" s="85">
        <v>3</v>
      </c>
      <c r="Z31" s="85">
        <v>2</v>
      </c>
      <c r="AA31" s="92">
        <v>80.099999999999994</v>
      </c>
      <c r="AB31" s="26">
        <v>0.14690104811421967</v>
      </c>
      <c r="AC31" s="86">
        <v>0</v>
      </c>
      <c r="AD31" s="47"/>
      <c r="AE31" s="47"/>
      <c r="AF31" s="47"/>
      <c r="AG31" s="47"/>
      <c r="AH31" s="47"/>
      <c r="AI31" s="47"/>
    </row>
    <row r="32" spans="1:35" s="104" customFormat="1" ht="23.25">
      <c r="A32" s="107"/>
      <c r="B32" s="107"/>
      <c r="C32" s="107"/>
      <c r="D32" s="107"/>
      <c r="E32" s="107"/>
      <c r="F32" s="138" t="s">
        <v>204</v>
      </c>
      <c r="G32" s="139"/>
      <c r="H32" s="108">
        <f>SUM(H28:H31)</f>
        <v>37.158000000000001</v>
      </c>
      <c r="I32" s="109"/>
      <c r="J32" s="109"/>
      <c r="K32" s="109"/>
      <c r="L32" s="109"/>
      <c r="M32" s="110">
        <v>3.496</v>
      </c>
      <c r="N32" s="110">
        <v>20.477</v>
      </c>
      <c r="O32" s="110">
        <v>11.387</v>
      </c>
      <c r="P32" s="110">
        <v>1.798</v>
      </c>
      <c r="Q32" s="103" t="s">
        <v>205</v>
      </c>
      <c r="R32" s="102">
        <f>SUM(R28:R31)</f>
        <v>0</v>
      </c>
      <c r="S32" s="102">
        <f t="shared" ref="S32" si="8">SUM(S28:S31)</f>
        <v>0</v>
      </c>
      <c r="T32" s="102">
        <v>36.130000000000003</v>
      </c>
      <c r="U32" s="103" t="s">
        <v>205</v>
      </c>
      <c r="V32" s="111">
        <f>SUM(V28:V31)</f>
        <v>62</v>
      </c>
      <c r="W32" s="111">
        <f>SUM(W28:W31)</f>
        <v>42</v>
      </c>
      <c r="X32" s="111">
        <f>SUM(X28:X31)</f>
        <v>12</v>
      </c>
      <c r="Y32" s="111">
        <f>SUM(Y28:Y31)</f>
        <v>16</v>
      </c>
      <c r="Z32" s="111">
        <f>SUM(Z28:Z31)</f>
        <v>6</v>
      </c>
      <c r="AA32" s="110">
        <v>135.29</v>
      </c>
      <c r="AB32" s="110" t="s">
        <v>205</v>
      </c>
      <c r="AC32" s="111">
        <v>262</v>
      </c>
      <c r="AD32" s="116"/>
      <c r="AE32" s="116"/>
      <c r="AF32" s="116"/>
      <c r="AG32" s="116"/>
      <c r="AH32" s="116"/>
      <c r="AI32" s="116"/>
    </row>
    <row r="33" spans="1:29" s="104" customFormat="1" ht="23.25">
      <c r="A33" s="107"/>
      <c r="B33" s="107"/>
      <c r="C33" s="107"/>
      <c r="D33" s="107"/>
      <c r="E33" s="107"/>
      <c r="F33" s="138" t="s">
        <v>206</v>
      </c>
      <c r="G33" s="139"/>
      <c r="H33" s="109"/>
      <c r="I33" s="109"/>
      <c r="J33" s="109"/>
      <c r="K33" s="109"/>
      <c r="L33" s="109"/>
      <c r="M33" s="108" t="s">
        <v>205</v>
      </c>
      <c r="N33" s="108" t="s">
        <v>205</v>
      </c>
      <c r="O33" s="108" t="s">
        <v>205</v>
      </c>
      <c r="P33" s="108" t="s">
        <v>205</v>
      </c>
      <c r="Q33" s="103">
        <v>3.3978668302922652</v>
      </c>
      <c r="R33" s="120"/>
      <c r="S33" s="120"/>
      <c r="T33" s="120"/>
      <c r="U33" s="103">
        <v>1.1335912562570645</v>
      </c>
      <c r="V33" s="108" t="s">
        <v>205</v>
      </c>
      <c r="W33" s="108" t="s">
        <v>205</v>
      </c>
      <c r="X33" s="108" t="s">
        <v>205</v>
      </c>
      <c r="Y33" s="108" t="s">
        <v>205</v>
      </c>
      <c r="Z33" s="108" t="s">
        <v>205</v>
      </c>
      <c r="AA33" s="110" t="s">
        <v>205</v>
      </c>
      <c r="AB33" s="110">
        <v>0.10402681983499033</v>
      </c>
      <c r="AC33" s="108" t="s">
        <v>205</v>
      </c>
    </row>
  </sheetData>
  <mergeCells count="57">
    <mergeCell ref="A26:A27"/>
    <mergeCell ref="B26:B27"/>
    <mergeCell ref="C26:C27"/>
    <mergeCell ref="D26:D27"/>
    <mergeCell ref="E26:E27"/>
    <mergeCell ref="F32:G32"/>
    <mergeCell ref="F33:G33"/>
    <mergeCell ref="G26:G27"/>
    <mergeCell ref="H26:H27"/>
    <mergeCell ref="F26:F27"/>
    <mergeCell ref="I26:I27"/>
    <mergeCell ref="J26:J27"/>
    <mergeCell ref="K26:K27"/>
    <mergeCell ref="L26:L27"/>
    <mergeCell ref="V26:V27"/>
    <mergeCell ref="U26:U27"/>
    <mergeCell ref="M26:P26"/>
    <mergeCell ref="Q26:Q27"/>
    <mergeCell ref="R26:T26"/>
    <mergeCell ref="M2:P2"/>
    <mergeCell ref="Q2:Q3"/>
    <mergeCell ref="R2:U2"/>
    <mergeCell ref="V2:V3"/>
    <mergeCell ref="W2:Y2"/>
    <mergeCell ref="A2:A3"/>
    <mergeCell ref="B2:B3"/>
    <mergeCell ref="C2:C3"/>
    <mergeCell ref="D2:D3"/>
    <mergeCell ref="E2:E3"/>
    <mergeCell ref="F17:G17"/>
    <mergeCell ref="F18:G18"/>
    <mergeCell ref="G2:G3"/>
    <mergeCell ref="AE2:AE3"/>
    <mergeCell ref="AF2:AF3"/>
    <mergeCell ref="Z2:Z3"/>
    <mergeCell ref="AA2:AA3"/>
    <mergeCell ref="AB2:AB3"/>
    <mergeCell ref="AC2:AC3"/>
    <mergeCell ref="AD2:AD3"/>
    <mergeCell ref="H2:H3"/>
    <mergeCell ref="I2:I3"/>
    <mergeCell ref="J2:J3"/>
    <mergeCell ref="K2:K3"/>
    <mergeCell ref="L2:L3"/>
    <mergeCell ref="F2:F3"/>
    <mergeCell ref="AG2:AG3"/>
    <mergeCell ref="AH2:AH3"/>
    <mergeCell ref="AI2:AI3"/>
    <mergeCell ref="AG26:AI26"/>
    <mergeCell ref="W26:W27"/>
    <mergeCell ref="AF26:AF27"/>
    <mergeCell ref="AD26:AD27"/>
    <mergeCell ref="AE26:AE27"/>
    <mergeCell ref="X26:X27"/>
    <mergeCell ref="Z26:Z27"/>
    <mergeCell ref="AA26:AA27"/>
    <mergeCell ref="AB26:AB27"/>
  </mergeCells>
  <printOptions horizontalCentered="1"/>
  <pageMargins left="0.25" right="0.25" top="0.75" bottom="0.75" header="0.3" footer="0.3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เชียงใหม่ 1</vt:lpstr>
      <vt:lpstr>เชียงใหม่ 2</vt:lpstr>
      <vt:lpstr>ลำปาง 1</vt:lpstr>
      <vt:lpstr>ลำพูน</vt:lpstr>
      <vt:lpstr>แม่ฮ่องสอน</vt:lpstr>
      <vt:lpstr>เชียงใหม่ 3</vt:lpstr>
      <vt:lpstr>ลำปาง 2</vt:lpstr>
      <vt:lpstr>'เชียงใหม่ 1'!Print_Area</vt:lpstr>
      <vt:lpstr>'เชียงใหม่ 3'!Print_Area</vt:lpstr>
      <vt:lpstr>แม่ฮ่องสอน!Print_Area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TRINIT17A</cp:lastModifiedBy>
  <cp:lastPrinted>2016-06-07T02:05:59Z</cp:lastPrinted>
  <dcterms:created xsi:type="dcterms:W3CDTF">2015-10-18T10:48:31Z</dcterms:created>
  <dcterms:modified xsi:type="dcterms:W3CDTF">2016-06-07T02:06:12Z</dcterms:modified>
</cp:coreProperties>
</file>